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05" windowWidth="27735" windowHeight="11505" activeTab="1"/>
  </bookViews>
  <sheets>
    <sheet name="Д 5.1" sheetId="1" r:id="rId1"/>
    <sheet name="Д 3 (ТЕЦ)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__shared_22_0_129">2.5</definedName>
    <definedName name="__xlnm.Print_Area">#REF!</definedName>
    <definedName name="__xlnm.Print_Titles">(#REF!,#REF!)</definedName>
    <definedName name="_GoBack">#REF!</definedName>
    <definedName name="_gvp14">[1]рік!#REF!</definedName>
    <definedName name="_gvp2">[1]рік!#REF!</definedName>
    <definedName name="A1048999" localSheetId="1">#REF!</definedName>
    <definedName name="A1048999">'[2]1_Структура по елементах'!#REF!</definedName>
    <definedName name="A1049000" localSheetId="1">#REF!</definedName>
    <definedName name="A1049000">'[2]1_Структура по елементах'!#REF!</definedName>
    <definedName name="A1049999" localSheetId="1">#REF!</definedName>
    <definedName name="A1049999">'[2]1_Структура по елементах'!#REF!</definedName>
    <definedName name="A1050000" localSheetId="1">#REF!</definedName>
    <definedName name="A1050000">'[2]1_Структура по елементах'!#REF!</definedName>
    <definedName name="A1060000" localSheetId="1">#REF!</definedName>
    <definedName name="A1060000">'[2]1_Структура по елементах'!#REF!</definedName>
    <definedName name="A1999999" localSheetId="1">#REF!</definedName>
    <definedName name="A1999999">'[2]1_Структура по елементах'!#REF!</definedName>
    <definedName name="A2000021" localSheetId="1">#REF!</definedName>
    <definedName name="A2000021">'[2]1_Структура по елементах'!#REF!</definedName>
    <definedName name="A6000000" localSheetId="1">#REF!</definedName>
    <definedName name="A6000000">'[2]1_Структура по елементах'!#REF!</definedName>
    <definedName name="AccessDatabase" hidden="1">"C:\WINDOWS\Рабочий стол\Робота Лутчина\Ltke2new\Ltke22.mdb"</definedName>
    <definedName name="adhdfharh">#REF!</definedName>
    <definedName name="adhdfharh_10">#REF!</definedName>
    <definedName name="adhdfharh_17">#REF!</definedName>
    <definedName name="adhdfharh_19">#REF!</definedName>
    <definedName name="adhdfharh_20">#REF!</definedName>
    <definedName name="adhdfharh_9">#REF!</definedName>
    <definedName name="Button_21">"Ltke22_LTKE1_0798__3__Таблица"</definedName>
    <definedName name="chel20">[1]рік!#REF!</definedName>
    <definedName name="dtjuwr6wu">#REF!</definedName>
    <definedName name="dtjuwr6wu_10">#REF!</definedName>
    <definedName name="dtjuwr6wu_17">#REF!</definedName>
    <definedName name="dtjuwr6wu_19">#REF!</definedName>
    <definedName name="dtjuwr6wu_20">#REF!</definedName>
    <definedName name="dtjuwr6wu_9">#REF!</definedName>
    <definedName name="Excel_BuiltIn__FilterDatabase_2">#REF!</definedName>
    <definedName name="Excel_BuiltIn__FilterDatabase_2_10">#REF!</definedName>
    <definedName name="Excel_BuiltIn__FilterDatabase_2_20">#REF!</definedName>
    <definedName name="Excel_BuiltIn__FilterDatabase_2_9">#REF!</definedName>
    <definedName name="Excel_BuiltIn_Print_Area_1">#REF!</definedName>
    <definedName name="Excel_BuiltIn_Print_Area_1_10">#REF!</definedName>
    <definedName name="Excel_BuiltIn_Print_Area_1_19">#REF!</definedName>
    <definedName name="Excel_BuiltIn_Print_Area_1_20">#REF!</definedName>
    <definedName name="Excel_BuiltIn_Print_Area_1_9">#REF!</definedName>
    <definedName name="Excel_BuiltIn_Print_Area_3">#REF!</definedName>
    <definedName name="Excel_BuiltIn_Print_Area_3_10">#REF!</definedName>
    <definedName name="Excel_BuiltIn_Print_Area_3_20">#REF!</definedName>
    <definedName name="Excel_BuiltIn_Print_Area_3_9">#REF!</definedName>
    <definedName name="Excel_BuiltIn_Print_Area_9">#REF!</definedName>
    <definedName name="Excel_BuiltIn_Print_Area_9_10">#REF!</definedName>
    <definedName name="Excel_BuiltIn_Print_Area_9_20">#REF!</definedName>
    <definedName name="Excel_BuiltIn_Print_Area_9_9">#REF!</definedName>
    <definedName name="fdf">#REF!</definedName>
    <definedName name="fsdgfag">#REF!</definedName>
    <definedName name="Ltke22_LTKE1_0798__3__Таблица">#REF!</definedName>
    <definedName name="Print_Area_10">#REF!</definedName>
    <definedName name="Print_Area_12">#REF!</definedName>
    <definedName name="Print_Area_13">#REF!</definedName>
    <definedName name="Print_Area_17">[3]Амортизація!#REF!</definedName>
    <definedName name="Print_Area_18">#REF!</definedName>
    <definedName name="Print_Area_21">#REF!</definedName>
    <definedName name="QКТМ">[1]рік!#REF!</definedName>
    <definedName name="QКТМ1">[1]рік!#REF!</definedName>
    <definedName name="Qрозрах">[1]рік!#REF!</definedName>
    <definedName name="Skk">[4]рік!#REF!</definedName>
    <definedName name="tgfaf">#REF!</definedName>
    <definedName name="voda100">[1]рік!#REF!</definedName>
    <definedName name="xff1" localSheetId="1">#REF!</definedName>
    <definedName name="xff1">'[2]1_Структура по елементах'!#REF!</definedName>
    <definedName name="xgg" localSheetId="1">#REF!</definedName>
    <definedName name="xgg">'[2]1_Структура по елементах'!#REF!</definedName>
    <definedName name="xgg1" localSheetId="1">#REF!</definedName>
    <definedName name="xgg1">'[2]1_Структура по елементах'!#REF!</definedName>
    <definedName name="xxx1" localSheetId="1">#REF!</definedName>
    <definedName name="xxx1">'[2]1_Структура по елементах'!#REF!</definedName>
    <definedName name="zzz1" localSheetId="1">#REF!</definedName>
    <definedName name="zzz1">'[2]1_Структура по елементах'!#REF!</definedName>
    <definedName name="ааола">#REF!</definedName>
    <definedName name="ааола_10">#REF!</definedName>
    <definedName name="ааола_17">#REF!</definedName>
    <definedName name="ааола_19">#REF!</definedName>
    <definedName name="ааола_20">#REF!</definedName>
    <definedName name="ааола_9">#REF!</definedName>
    <definedName name="АвтоподборВС">#REF!</definedName>
    <definedName name="аеочапо">#REF!</definedName>
    <definedName name="аеочапо_10">#REF!</definedName>
    <definedName name="аеочапо_17">#REF!</definedName>
    <definedName name="аеочапо_19">#REF!</definedName>
    <definedName name="аеочапо_20">#REF!</definedName>
    <definedName name="аеочапо_9">#REF!</definedName>
    <definedName name="ап">#REF!</definedName>
    <definedName name="ап_10">#REF!</definedName>
    <definedName name="ап_19">#REF!</definedName>
    <definedName name="ап_20">#REF!</definedName>
    <definedName name="ап_9">#REF!</definedName>
    <definedName name="Бюдж1">[1]рік!#REF!</definedName>
    <definedName name="Бюдж2">[1]рік!#REF!</definedName>
    <definedName name="вадлрфпвдаот">#REF!</definedName>
    <definedName name="вадлрфпвдаот_10">#REF!</definedName>
    <definedName name="вадлрфпвдаот_17">#REF!</definedName>
    <definedName name="вадлрфпвдаот_20">#REF!</definedName>
    <definedName name="вадлрфпвдаот_9">#REF!</definedName>
    <definedName name="врівар">#REF!</definedName>
    <definedName name="врівар_10">#REF!</definedName>
    <definedName name="врівар_19">#REF!</definedName>
    <definedName name="врівар_20">#REF!</definedName>
    <definedName name="врівар_9">#REF!</definedName>
    <definedName name="Д">#REF!</definedName>
    <definedName name="ДДД">#REF!</definedName>
    <definedName name="ДДД_10">#REF!</definedName>
    <definedName name="ДДД_17">#REF!</definedName>
    <definedName name="ДДД_19">#REF!</definedName>
    <definedName name="ДДД_20">#REF!</definedName>
    <definedName name="ДДД_9">#REF!</definedName>
    <definedName name="додаток">#REF!</definedName>
    <definedName name="додаток_10">#REF!</definedName>
    <definedName name="додаток_19">#REF!</definedName>
    <definedName name="додаток_20">#REF!</definedName>
    <definedName name="додаток_9">#REF!</definedName>
    <definedName name="дохпожу">#REF!</definedName>
    <definedName name="дохпожу_10">#REF!</definedName>
    <definedName name="дохпожу_17">#REF!</definedName>
    <definedName name="дохпожу_20">#REF!</definedName>
    <definedName name="дохпожу_9">#REF!</definedName>
    <definedName name="жвалдофрждвао">#REF!</definedName>
    <definedName name="жвалдофрждвао_10">#REF!</definedName>
    <definedName name="жвалдофрждвао_17">#REF!</definedName>
    <definedName name="жвалдофрждвао_20">#REF!</definedName>
    <definedName name="жвалдофрждвао_9">#REF!</definedName>
    <definedName name="жжж">#REF!</definedName>
    <definedName name="жжж_10">#REF!</definedName>
    <definedName name="жжж_20">#REF!</definedName>
    <definedName name="жжж_9">#REF!</definedName>
    <definedName name="ЗведКоштор1КВбезСЗ">#REF!</definedName>
    <definedName name="ЗведКоштор1КВбезСЗ_10">#REF!</definedName>
    <definedName name="ЗведКоштор1КВбезСЗ_17">#REF!</definedName>
    <definedName name="ЗведКоштор1КВбезСЗ_20">#REF!</definedName>
    <definedName name="ЗведКоштор1КВбезСЗ_9">#REF!</definedName>
    <definedName name="ЗЗЗ">#REF!</definedName>
    <definedName name="ЗЗЗ_10">#REF!</definedName>
    <definedName name="ЗЗЗ_17">#REF!</definedName>
    <definedName name="ЗЗЗ_19">#REF!</definedName>
    <definedName name="ЗЗЗ_20">#REF!</definedName>
    <definedName name="ЗЗЗ_9">#REF!</definedName>
    <definedName name="іва">#REF!</definedName>
    <definedName name="іва_10">#REF!</definedName>
    <definedName name="іва_17">#REF!</definedName>
    <definedName name="іва_19">#REF!</definedName>
    <definedName name="іва_20">#REF!</definedName>
    <definedName name="іва_9">#REF!</definedName>
    <definedName name="івп">#REF!</definedName>
    <definedName name="івп_10">#REF!</definedName>
    <definedName name="івп_17">#REF!</definedName>
    <definedName name="івп_19">#REF!</definedName>
    <definedName name="івп_20">#REF!</definedName>
    <definedName name="івп_9">#REF!</definedName>
    <definedName name="Інші1">[1]рік!#REF!</definedName>
    <definedName name="Інші2">[1]рік!#REF!</definedName>
    <definedName name="ккк">#REF!</definedName>
    <definedName name="клімат1">[1]рік!#REF!</definedName>
    <definedName name="клімат2">[1]рік!#REF!</definedName>
    <definedName name="клімат3">[1]рік!#REF!</definedName>
    <definedName name="КТМ1">[1]рік!#REF!</definedName>
    <definedName name="КТМ2">[1]рік!#REF!</definedName>
    <definedName name="КТМ3">[1]рік!#REF!</definedName>
    <definedName name="_xlnm.Print_Area" localSheetId="1">'Д 3 (ТЕЦ)'!$A$1:$K$62</definedName>
    <definedName name="_xlnm.Print_Area" localSheetId="0">'Д 5.1'!$B$1:$S$60</definedName>
    <definedName name="облік">[5]скрыть!$D$4:$D$6</definedName>
    <definedName name="облікГВП">[5]скрыть!$G$4:$G$6</definedName>
    <definedName name="Од">#REF!</definedName>
    <definedName name="Од_Б">#REF!</definedName>
    <definedName name="Од_БI">#REF!</definedName>
    <definedName name="Од_І">#REF!</definedName>
    <definedName name="Од_Н">#REF!</definedName>
    <definedName name="ооо">'[6]Вхідні дані'!#REF!</definedName>
    <definedName name="отклонение">#REF!</definedName>
    <definedName name="отклонение_1">'[3]Вхідні дані'!#REF!</definedName>
    <definedName name="отклонение_10">#REF!</definedName>
    <definedName name="отклонение_15">#REF!</definedName>
    <definedName name="отклонение_15_1">"$#ССЫЛ!.$#ССЫЛ!$#ССЫЛ!"</definedName>
    <definedName name="отклонение_15_17">#REF!</definedName>
    <definedName name="отклонение_18">NA()</definedName>
    <definedName name="отклонение_18_15">NA()</definedName>
    <definedName name="отклонение_19">#REF!</definedName>
    <definedName name="отклонение_2">'[7]Вхідні дані'!#REF!</definedName>
    <definedName name="отклонение_20">#REF!</definedName>
    <definedName name="отклонение_27">NA()</definedName>
    <definedName name="отклонение_31">NA()</definedName>
    <definedName name="отклонение_33">NA()</definedName>
    <definedName name="отклонение_34">NA()</definedName>
    <definedName name="отклонение_35">NA()</definedName>
    <definedName name="отклонение_36">NA()</definedName>
    <definedName name="отклонение_38">NA()</definedName>
    <definedName name="отклонение_4">NA()</definedName>
    <definedName name="отклонение_4_1">NA()</definedName>
    <definedName name="отклонение_5">#REF!</definedName>
    <definedName name="отклонение_6">#REF!</definedName>
    <definedName name="отклонение_9">#REF!</definedName>
    <definedName name="Отсорт_Д_СВ">#REF!</definedName>
    <definedName name="охорона_праці">NA()</definedName>
    <definedName name="охорона_праці_15">NA()</definedName>
    <definedName name="пдв">#REF!</definedName>
    <definedName name="пдв_1">'[3]Вхідні дані'!#REF!</definedName>
    <definedName name="пдв_10">#REF!</definedName>
    <definedName name="пдв_15">#REF!</definedName>
    <definedName name="пдв_15_1">"$#ССЫЛ!.$#ССЫЛ!$#ССЫЛ!"</definedName>
    <definedName name="пдв_15_17">#REF!</definedName>
    <definedName name="пдв_18">NA()</definedName>
    <definedName name="пдв_18_15">NA()</definedName>
    <definedName name="пдв_19">#REF!</definedName>
    <definedName name="пдв_2">'[7]Вхідні дані'!#REF!</definedName>
    <definedName name="пдв_20">#REF!</definedName>
    <definedName name="пдв_27">NA()</definedName>
    <definedName name="пдв_31">NA()</definedName>
    <definedName name="пдв_33">NA()</definedName>
    <definedName name="пдв_34">NA()</definedName>
    <definedName name="пдв_35">NA()</definedName>
    <definedName name="пдв_36">NA()</definedName>
    <definedName name="пдв_38">NA()</definedName>
    <definedName name="пдв_4">NA()</definedName>
    <definedName name="пдв_4_1">NA()</definedName>
    <definedName name="пдв_5">#REF!</definedName>
    <definedName name="пдв_6">#REF!</definedName>
    <definedName name="пдв_9">#REF!</definedName>
    <definedName name="поверхи">[5]скрыть!$B$4:$B$9</definedName>
    <definedName name="ппп">#REF!</definedName>
    <definedName name="проь">#REF!</definedName>
    <definedName name="проь_10">#REF!</definedName>
    <definedName name="проь_17">#REF!</definedName>
    <definedName name="проь_19">#REF!</definedName>
    <definedName name="проь_20">#REF!</definedName>
    <definedName name="проь_9">#REF!</definedName>
    <definedName name="РЕГ">#REF!</definedName>
    <definedName name="Регіон">#REF!</definedName>
    <definedName name="Розр1">[1]рік!#REF!</definedName>
    <definedName name="Розр2">[1]рік!#REF!</definedName>
    <definedName name="Розр3">[1]рік!#REF!</definedName>
    <definedName name="рр">#REF!</definedName>
    <definedName name="ррр">#REF!</definedName>
    <definedName name="ррр_10">#REF!</definedName>
    <definedName name="ррр_19">#REF!</definedName>
    <definedName name="ррр_20">#REF!</definedName>
    <definedName name="ррр_9">#REF!</definedName>
    <definedName name="Список_компах">OFFSET(#REF!,,,COUNTA(#REF!),1)</definedName>
    <definedName name="Тело_СТ">#REF!</definedName>
    <definedName name="Уз">#REF!</definedName>
    <definedName name="Уз_б">#REF!</definedName>
    <definedName name="Уз_і">#REF!</definedName>
    <definedName name="Уз_н">#REF!</definedName>
    <definedName name="Уп">#REF!</definedName>
    <definedName name="Уп_б">#REF!</definedName>
    <definedName name="Уп_і">#REF!</definedName>
    <definedName name="Уп_н">#REF!</definedName>
    <definedName name="ууй">#REF!</definedName>
    <definedName name="ууй_10">#REF!</definedName>
    <definedName name="ууй_17">#REF!</definedName>
    <definedName name="ууй_19">#REF!</definedName>
    <definedName name="ууй_20">#REF!</definedName>
    <definedName name="ууй_9">#REF!</definedName>
    <definedName name="УХ">#REF!</definedName>
    <definedName name="ухват">#REF!</definedName>
    <definedName name="фдпшгфж">#REF!</definedName>
    <definedName name="фдпшгфж_10">#REF!</definedName>
    <definedName name="фдпшгфж_17">#REF!</definedName>
    <definedName name="фдпшгфж_20">#REF!</definedName>
    <definedName name="фдпшгфж_9">#REF!</definedName>
    <definedName name="ццц">#REF!</definedName>
    <definedName name="ццц_10">#REF!</definedName>
    <definedName name="ццц_20">#REF!</definedName>
    <definedName name="ццц_9">#REF!</definedName>
    <definedName name="чапельник">#REF!</definedName>
    <definedName name="Черта">#REF!</definedName>
    <definedName name="чпапат">#REF!</definedName>
    <definedName name="чпапат_10">#REF!</definedName>
    <definedName name="чпапат_17">#REF!</definedName>
    <definedName name="чпапат_20">#REF!</definedName>
    <definedName name="чпапат_9">#REF!</definedName>
    <definedName name="яаиаипфа">#REF!</definedName>
    <definedName name="яаиаипфа_10">#REF!</definedName>
    <definedName name="яаиаипфа_17">#REF!</definedName>
    <definedName name="яаиаипфа_20">#REF!</definedName>
    <definedName name="яаиаипфа_9">#REF!</definedName>
  </definedNames>
  <calcPr calcId="124519"/>
</workbook>
</file>

<file path=xl/calcChain.xml><?xml version="1.0" encoding="utf-8"?>
<calcChain xmlns="http://schemas.openxmlformats.org/spreadsheetml/2006/main">
  <c r="K61" i="2"/>
  <c r="J61"/>
  <c r="H61"/>
  <c r="I61" s="1"/>
  <c r="K60"/>
  <c r="K44" s="1"/>
  <c r="J60"/>
  <c r="J57" s="1"/>
  <c r="H60"/>
  <c r="I60" s="1"/>
  <c r="G60"/>
  <c r="E60"/>
  <c r="D60"/>
  <c r="K59"/>
  <c r="J59"/>
  <c r="J58" s="1"/>
  <c r="I59"/>
  <c r="H59"/>
  <c r="G59"/>
  <c r="G58" s="1"/>
  <c r="G56" s="1"/>
  <c r="H58"/>
  <c r="I58" s="1"/>
  <c r="F58"/>
  <c r="H57"/>
  <c r="G57"/>
  <c r="F57"/>
  <c r="H56"/>
  <c r="F56"/>
  <c r="F47"/>
  <c r="E47"/>
  <c r="D47"/>
  <c r="K46"/>
  <c r="K43"/>
  <c r="K39"/>
  <c r="J39"/>
  <c r="I39"/>
  <c r="H39"/>
  <c r="G39"/>
  <c r="F39"/>
  <c r="E39"/>
  <c r="D39"/>
  <c r="J38"/>
  <c r="H38"/>
  <c r="G38" s="1"/>
  <c r="J37"/>
  <c r="K37" s="1"/>
  <c r="H37"/>
  <c r="G37" s="1"/>
  <c r="K36"/>
  <c r="J36"/>
  <c r="J35" s="1"/>
  <c r="H36"/>
  <c r="G36"/>
  <c r="H35"/>
  <c r="F35"/>
  <c r="E35"/>
  <c r="D35"/>
  <c r="K34"/>
  <c r="J34"/>
  <c r="H34"/>
  <c r="I34" s="1"/>
  <c r="J33"/>
  <c r="H33"/>
  <c r="G33" s="1"/>
  <c r="J32"/>
  <c r="K32" s="1"/>
  <c r="H32"/>
  <c r="G32" s="1"/>
  <c r="F31"/>
  <c r="E31"/>
  <c r="D31"/>
  <c r="K30"/>
  <c r="J30"/>
  <c r="H30"/>
  <c r="G30"/>
  <c r="K29"/>
  <c r="J29"/>
  <c r="H29"/>
  <c r="J28"/>
  <c r="H28"/>
  <c r="G28" s="1"/>
  <c r="J27"/>
  <c r="F27"/>
  <c r="E27"/>
  <c r="E19" s="1"/>
  <c r="E45" s="1"/>
  <c r="E53" s="1"/>
  <c r="E54" s="1"/>
  <c r="D27"/>
  <c r="D19" s="1"/>
  <c r="D45" s="1"/>
  <c r="D53" s="1"/>
  <c r="D54" s="1"/>
  <c r="J26"/>
  <c r="K26" s="1"/>
  <c r="H26"/>
  <c r="G26" s="1"/>
  <c r="K25"/>
  <c r="J25"/>
  <c r="H25"/>
  <c r="G25"/>
  <c r="K24"/>
  <c r="J24"/>
  <c r="H24"/>
  <c r="I24" s="1"/>
  <c r="J23"/>
  <c r="H23"/>
  <c r="G23" s="1"/>
  <c r="G22"/>
  <c r="J21"/>
  <c r="K21" s="1"/>
  <c r="H21"/>
  <c r="G21" s="1"/>
  <c r="F20"/>
  <c r="F19" s="1"/>
  <c r="F45" s="1"/>
  <c r="F53" s="1"/>
  <c r="F54" s="1"/>
  <c r="F55" s="1"/>
  <c r="E20"/>
  <c r="D20"/>
  <c r="J14"/>
  <c r="H14"/>
  <c r="G14"/>
  <c r="F14"/>
  <c r="E14"/>
  <c r="D14"/>
  <c r="A5"/>
  <c r="A4"/>
  <c r="R75" i="1"/>
  <c r="P75"/>
  <c r="R63"/>
  <c r="S63" s="1"/>
  <c r="Q63"/>
  <c r="P63"/>
  <c r="N63"/>
  <c r="O63" s="1"/>
  <c r="M63"/>
  <c r="L63"/>
  <c r="T63" s="1"/>
  <c r="K63"/>
  <c r="J63"/>
  <c r="I63"/>
  <c r="H63"/>
  <c r="G63"/>
  <c r="F63"/>
  <c r="E63"/>
  <c r="S60"/>
  <c r="S27" s="1"/>
  <c r="R60"/>
  <c r="Q60"/>
  <c r="P60"/>
  <c r="O60"/>
  <c r="O27" s="1"/>
  <c r="N60"/>
  <c r="N75" s="1"/>
  <c r="M60"/>
  <c r="L60"/>
  <c r="L75" s="1"/>
  <c r="K60"/>
  <c r="J60"/>
  <c r="I60"/>
  <c r="H60"/>
  <c r="G60"/>
  <c r="F60"/>
  <c r="E60"/>
  <c r="R58"/>
  <c r="K58"/>
  <c r="J58"/>
  <c r="G58"/>
  <c r="F58"/>
  <c r="G55"/>
  <c r="T54"/>
  <c r="H54"/>
  <c r="G54"/>
  <c r="T53"/>
  <c r="H53"/>
  <c r="G53"/>
  <c r="T52"/>
  <c r="H52"/>
  <c r="G52"/>
  <c r="G51"/>
  <c r="K50"/>
  <c r="G50"/>
  <c r="F50"/>
  <c r="E50"/>
  <c r="T49"/>
  <c r="H49"/>
  <c r="G49"/>
  <c r="F49"/>
  <c r="E49"/>
  <c r="R47"/>
  <c r="P47"/>
  <c r="Q47" s="1"/>
  <c r="N47"/>
  <c r="L47"/>
  <c r="K47"/>
  <c r="G47" s="1"/>
  <c r="J47"/>
  <c r="F47" s="1"/>
  <c r="I47"/>
  <c r="E47"/>
  <c r="R46"/>
  <c r="P46"/>
  <c r="Q46" s="1"/>
  <c r="N46"/>
  <c r="L46"/>
  <c r="K46"/>
  <c r="J46"/>
  <c r="I46"/>
  <c r="G46"/>
  <c r="F46"/>
  <c r="E46"/>
  <c r="R45"/>
  <c r="P45"/>
  <c r="Q45" s="1"/>
  <c r="N45"/>
  <c r="L45"/>
  <c r="K45"/>
  <c r="J45"/>
  <c r="I45"/>
  <c r="G45"/>
  <c r="F45"/>
  <c r="E45"/>
  <c r="R44"/>
  <c r="P44"/>
  <c r="Q44" s="1"/>
  <c r="N44"/>
  <c r="L44"/>
  <c r="K44"/>
  <c r="J44"/>
  <c r="I44"/>
  <c r="G44"/>
  <c r="F44"/>
  <c r="E44"/>
  <c r="R43"/>
  <c r="P43"/>
  <c r="Q43" s="1"/>
  <c r="N43"/>
  <c r="L43"/>
  <c r="K43"/>
  <c r="K42" s="1"/>
  <c r="J43"/>
  <c r="J42" s="1"/>
  <c r="I43"/>
  <c r="F43"/>
  <c r="F42" s="1"/>
  <c r="E43"/>
  <c r="R42"/>
  <c r="P42"/>
  <c r="N42"/>
  <c r="M42"/>
  <c r="L42"/>
  <c r="I42"/>
  <c r="E42"/>
  <c r="R41"/>
  <c r="S41" s="1"/>
  <c r="Q41"/>
  <c r="P41"/>
  <c r="N41"/>
  <c r="O41" s="1"/>
  <c r="M41"/>
  <c r="L41"/>
  <c r="T41" s="1"/>
  <c r="K41"/>
  <c r="J41"/>
  <c r="I41"/>
  <c r="H41"/>
  <c r="G41"/>
  <c r="F41"/>
  <c r="E41"/>
  <c r="R40"/>
  <c r="S40" s="1"/>
  <c r="Q40"/>
  <c r="P40"/>
  <c r="N40"/>
  <c r="O40" s="1"/>
  <c r="M40"/>
  <c r="L40"/>
  <c r="K40"/>
  <c r="J40"/>
  <c r="I40"/>
  <c r="I38" s="1"/>
  <c r="G40"/>
  <c r="F40"/>
  <c r="S39"/>
  <c r="S38" s="1"/>
  <c r="R39"/>
  <c r="R38" s="1"/>
  <c r="P39"/>
  <c r="Q39" s="1"/>
  <c r="Q38" s="1"/>
  <c r="O39"/>
  <c r="O38" s="1"/>
  <c r="N39"/>
  <c r="H39" s="1"/>
  <c r="L39"/>
  <c r="K39"/>
  <c r="K38" s="1"/>
  <c r="J39"/>
  <c r="F39" s="1"/>
  <c r="F38" s="1"/>
  <c r="I39"/>
  <c r="E39"/>
  <c r="P38"/>
  <c r="L38"/>
  <c r="E38"/>
  <c r="R37"/>
  <c r="S37" s="1"/>
  <c r="Q37"/>
  <c r="P37"/>
  <c r="N37"/>
  <c r="O37" s="1"/>
  <c r="M37"/>
  <c r="L37"/>
  <c r="T37" s="1"/>
  <c r="K37"/>
  <c r="J37"/>
  <c r="I37"/>
  <c r="E37" s="1"/>
  <c r="H37"/>
  <c r="G37"/>
  <c r="F37"/>
  <c r="R36"/>
  <c r="S36" s="1"/>
  <c r="Q36"/>
  <c r="P36"/>
  <c r="N36"/>
  <c r="O36" s="1"/>
  <c r="M36"/>
  <c r="L36"/>
  <c r="K36"/>
  <c r="J36"/>
  <c r="F36" s="1"/>
  <c r="I36"/>
  <c r="I34" s="1"/>
  <c r="G36"/>
  <c r="S35"/>
  <c r="S34" s="1"/>
  <c r="R35"/>
  <c r="R34" s="1"/>
  <c r="P35"/>
  <c r="Q35" s="1"/>
  <c r="Q34" s="1"/>
  <c r="O35"/>
  <c r="O34" s="1"/>
  <c r="N35"/>
  <c r="H35" s="1"/>
  <c r="L35"/>
  <c r="K35"/>
  <c r="K34" s="1"/>
  <c r="J35"/>
  <c r="J34" s="1"/>
  <c r="I35"/>
  <c r="G35"/>
  <c r="G34" s="1"/>
  <c r="F35"/>
  <c r="F34" s="1"/>
  <c r="E35"/>
  <c r="P34"/>
  <c r="L34"/>
  <c r="E34"/>
  <c r="R33"/>
  <c r="S33" s="1"/>
  <c r="Q33"/>
  <c r="P33"/>
  <c r="N33"/>
  <c r="O33" s="1"/>
  <c r="M33"/>
  <c r="L33"/>
  <c r="T33" s="1"/>
  <c r="K33"/>
  <c r="J33"/>
  <c r="I33"/>
  <c r="E33" s="1"/>
  <c r="H33"/>
  <c r="G33"/>
  <c r="F33"/>
  <c r="R32"/>
  <c r="S32" s="1"/>
  <c r="Q32"/>
  <c r="P32"/>
  <c r="N32"/>
  <c r="O32" s="1"/>
  <c r="M32"/>
  <c r="L32"/>
  <c r="K32"/>
  <c r="J32"/>
  <c r="F32" s="1"/>
  <c r="I32"/>
  <c r="I30" s="1"/>
  <c r="G32"/>
  <c r="E32"/>
  <c r="S31"/>
  <c r="R31"/>
  <c r="R30" s="1"/>
  <c r="P31"/>
  <c r="Q31" s="1"/>
  <c r="Q30" s="1"/>
  <c r="O31"/>
  <c r="O30" s="1"/>
  <c r="N31"/>
  <c r="H31" s="1"/>
  <c r="L31"/>
  <c r="T31" s="1"/>
  <c r="K31"/>
  <c r="K30" s="1"/>
  <c r="J31"/>
  <c r="F31" s="1"/>
  <c r="F30" s="1"/>
  <c r="I31"/>
  <c r="G31"/>
  <c r="G30" s="1"/>
  <c r="G22" s="1"/>
  <c r="E31"/>
  <c r="P30"/>
  <c r="L30"/>
  <c r="E30"/>
  <c r="R29"/>
  <c r="S29" s="1"/>
  <c r="Q29"/>
  <c r="P29"/>
  <c r="N29"/>
  <c r="O29" s="1"/>
  <c r="M29"/>
  <c r="L29"/>
  <c r="T29" s="1"/>
  <c r="K29"/>
  <c r="J29"/>
  <c r="I29"/>
  <c r="H29"/>
  <c r="G29"/>
  <c r="F29"/>
  <c r="E29"/>
  <c r="S28"/>
  <c r="R28"/>
  <c r="P28"/>
  <c r="Q28" s="1"/>
  <c r="O28"/>
  <c r="N28"/>
  <c r="H28" s="1"/>
  <c r="L28"/>
  <c r="K28"/>
  <c r="G28" s="1"/>
  <c r="J28"/>
  <c r="I28"/>
  <c r="F28"/>
  <c r="E28"/>
  <c r="R27"/>
  <c r="P27"/>
  <c r="Q27" s="1"/>
  <c r="N27"/>
  <c r="L27"/>
  <c r="M27" s="1"/>
  <c r="K27"/>
  <c r="J27"/>
  <c r="I27"/>
  <c r="H27"/>
  <c r="G27"/>
  <c r="F27"/>
  <c r="E27"/>
  <c r="R26"/>
  <c r="P26"/>
  <c r="N26"/>
  <c r="L26"/>
  <c r="K26"/>
  <c r="J26"/>
  <c r="I26"/>
  <c r="G26"/>
  <c r="F26"/>
  <c r="E26"/>
  <c r="S25"/>
  <c r="R25"/>
  <c r="P25"/>
  <c r="Q25" s="1"/>
  <c r="O25"/>
  <c r="N25"/>
  <c r="H25" s="1"/>
  <c r="L25"/>
  <c r="K25"/>
  <c r="K23" s="1"/>
  <c r="K22" s="1"/>
  <c r="K48" s="1"/>
  <c r="K56" s="1"/>
  <c r="J25"/>
  <c r="I25"/>
  <c r="F25"/>
  <c r="E25"/>
  <c r="R24"/>
  <c r="S24" s="1"/>
  <c r="Q24"/>
  <c r="P24"/>
  <c r="P23" s="1"/>
  <c r="P22" s="1"/>
  <c r="P48" s="1"/>
  <c r="N24"/>
  <c r="N58" s="1"/>
  <c r="M24"/>
  <c r="L24"/>
  <c r="L58" s="1"/>
  <c r="K24"/>
  <c r="J24"/>
  <c r="I24"/>
  <c r="I58" s="1"/>
  <c r="G24"/>
  <c r="F24"/>
  <c r="R23"/>
  <c r="R22" s="1"/>
  <c r="R48" s="1"/>
  <c r="N23"/>
  <c r="J23"/>
  <c r="G23"/>
  <c r="F23"/>
  <c r="F22" s="1"/>
  <c r="F48" s="1"/>
  <c r="F56" s="1"/>
  <c r="M20"/>
  <c r="S20" s="1"/>
  <c r="R20" s="1"/>
  <c r="S19"/>
  <c r="R19"/>
  <c r="Q19"/>
  <c r="P19" s="1"/>
  <c r="O19"/>
  <c r="N19"/>
  <c r="M19"/>
  <c r="L19" s="1"/>
  <c r="S18"/>
  <c r="R18"/>
  <c r="R17" s="1"/>
  <c r="Q18"/>
  <c r="P18" s="1"/>
  <c r="O18"/>
  <c r="N18"/>
  <c r="M18"/>
  <c r="L18" s="1"/>
  <c r="R14"/>
  <c r="P14"/>
  <c r="R13"/>
  <c r="P13"/>
  <c r="N13"/>
  <c r="L13"/>
  <c r="K13"/>
  <c r="J13"/>
  <c r="I13"/>
  <c r="H13"/>
  <c r="G13"/>
  <c r="F13"/>
  <c r="E13"/>
  <c r="I36" i="2" l="1"/>
  <c r="I30"/>
  <c r="I25"/>
  <c r="I32"/>
  <c r="I31" s="1"/>
  <c r="I26"/>
  <c r="I21"/>
  <c r="I20" s="1"/>
  <c r="I23"/>
  <c r="I44"/>
  <c r="I46"/>
  <c r="I43"/>
  <c r="I37"/>
  <c r="I38"/>
  <c r="I33"/>
  <c r="I28"/>
  <c r="I22"/>
  <c r="L21"/>
  <c r="J56"/>
  <c r="K58"/>
  <c r="K31"/>
  <c r="G31"/>
  <c r="G35"/>
  <c r="I29"/>
  <c r="K35"/>
  <c r="J20"/>
  <c r="G24"/>
  <c r="G20" s="1"/>
  <c r="G19" s="1"/>
  <c r="G29"/>
  <c r="G27" s="1"/>
  <c r="J31"/>
  <c r="G34"/>
  <c r="H20"/>
  <c r="K22"/>
  <c r="K20" s="1"/>
  <c r="K19" s="1"/>
  <c r="K45" s="1"/>
  <c r="H31"/>
  <c r="K23"/>
  <c r="H27"/>
  <c r="K28"/>
  <c r="K27" s="1"/>
  <c r="K33"/>
  <c r="K38"/>
  <c r="F59" i="1"/>
  <c r="F57"/>
  <c r="F64"/>
  <c r="R55"/>
  <c r="K64"/>
  <c r="K70"/>
  <c r="K59"/>
  <c r="K57"/>
  <c r="O47"/>
  <c r="O46"/>
  <c r="O45"/>
  <c r="O44"/>
  <c r="O43"/>
  <c r="O42" s="1"/>
  <c r="P55"/>
  <c r="S47"/>
  <c r="S46"/>
  <c r="S45"/>
  <c r="S44"/>
  <c r="S43"/>
  <c r="T36"/>
  <c r="T40"/>
  <c r="M23"/>
  <c r="S23"/>
  <c r="S22" s="1"/>
  <c r="Q23"/>
  <c r="Q22" s="1"/>
  <c r="T35"/>
  <c r="T25"/>
  <c r="T26"/>
  <c r="T28"/>
  <c r="S30"/>
  <c r="T39"/>
  <c r="Q42"/>
  <c r="E24"/>
  <c r="G39"/>
  <c r="G38" s="1"/>
  <c r="G48" s="1"/>
  <c r="G56" s="1"/>
  <c r="G43"/>
  <c r="G42" s="1"/>
  <c r="T46"/>
  <c r="Q20"/>
  <c r="P20" s="1"/>
  <c r="P17" s="1"/>
  <c r="I23"/>
  <c r="I22" s="1"/>
  <c r="I48" s="1"/>
  <c r="I56" s="1"/>
  <c r="H26"/>
  <c r="E36"/>
  <c r="E40"/>
  <c r="P58"/>
  <c r="L20"/>
  <c r="L17" s="1"/>
  <c r="L23"/>
  <c r="O24"/>
  <c r="O23" s="1"/>
  <c r="O22" s="1"/>
  <c r="M25"/>
  <c r="M28"/>
  <c r="J30"/>
  <c r="J22" s="1"/>
  <c r="J48" s="1"/>
  <c r="J56" s="1"/>
  <c r="N30"/>
  <c r="M31"/>
  <c r="M30" s="1"/>
  <c r="H32"/>
  <c r="N34"/>
  <c r="M35"/>
  <c r="M34" s="1"/>
  <c r="H36"/>
  <c r="J38"/>
  <c r="N38"/>
  <c r="M39"/>
  <c r="M38" s="1"/>
  <c r="H40"/>
  <c r="G25"/>
  <c r="T27"/>
  <c r="T43"/>
  <c r="H24"/>
  <c r="O20"/>
  <c r="N20" s="1"/>
  <c r="N17" s="1"/>
  <c r="H43"/>
  <c r="H44"/>
  <c r="H45"/>
  <c r="H46"/>
  <c r="H47"/>
  <c r="T60"/>
  <c r="G45" i="2" l="1"/>
  <c r="H19"/>
  <c r="I35"/>
  <c r="I27"/>
  <c r="I19"/>
  <c r="I45" s="1"/>
  <c r="J19"/>
  <c r="G64" i="1"/>
  <c r="G59"/>
  <c r="G70"/>
  <c r="G57"/>
  <c r="J59"/>
  <c r="J57"/>
  <c r="J64"/>
  <c r="T30"/>
  <c r="H58"/>
  <c r="H23"/>
  <c r="L22"/>
  <c r="T23"/>
  <c r="E23"/>
  <c r="E22" s="1"/>
  <c r="E48" s="1"/>
  <c r="E56" s="1"/>
  <c r="E58"/>
  <c r="R51"/>
  <c r="S55"/>
  <c r="P51"/>
  <c r="Q55"/>
  <c r="I59"/>
  <c r="I57"/>
  <c r="I64"/>
  <c r="H42"/>
  <c r="N22"/>
  <c r="N48" s="1"/>
  <c r="T24"/>
  <c r="O48"/>
  <c r="M22"/>
  <c r="M48" s="1"/>
  <c r="S42"/>
  <c r="S48" s="1"/>
  <c r="T45"/>
  <c r="H38"/>
  <c r="H34"/>
  <c r="T47"/>
  <c r="T44"/>
  <c r="Q48"/>
  <c r="T32"/>
  <c r="H30"/>
  <c r="J45" i="2" l="1"/>
  <c r="H45"/>
  <c r="N55" i="1"/>
  <c r="Q51"/>
  <c r="Q50" s="1"/>
  <c r="P50"/>
  <c r="P56" s="1"/>
  <c r="E59"/>
  <c r="E57"/>
  <c r="E64"/>
  <c r="H22"/>
  <c r="Q56"/>
  <c r="Q74" s="1"/>
  <c r="Q17"/>
  <c r="Q9" s="1"/>
  <c r="T42"/>
  <c r="R50"/>
  <c r="R56" s="1"/>
  <c r="S51"/>
  <c r="S50" s="1"/>
  <c r="S56" s="1"/>
  <c r="L48"/>
  <c r="T38"/>
  <c r="T34"/>
  <c r="J52" i="2" l="1"/>
  <c r="H52"/>
  <c r="R64" i="1"/>
  <c r="R59"/>
  <c r="S8"/>
  <c r="R74"/>
  <c r="R57"/>
  <c r="L55"/>
  <c r="V25"/>
  <c r="H48"/>
  <c r="U22"/>
  <c r="P74"/>
  <c r="Q8"/>
  <c r="P59"/>
  <c r="P57"/>
  <c r="P64"/>
  <c r="N51"/>
  <c r="O55"/>
  <c r="S17"/>
  <c r="S9" s="1"/>
  <c r="T22"/>
  <c r="H48" i="2" l="1"/>
  <c r="I52"/>
  <c r="G52"/>
  <c r="J48"/>
  <c r="J47" s="1"/>
  <c r="K52"/>
  <c r="K48" s="1"/>
  <c r="K47" s="1"/>
  <c r="N50" i="1"/>
  <c r="N56" s="1"/>
  <c r="O51"/>
  <c r="O50" s="1"/>
  <c r="U53"/>
  <c r="U41"/>
  <c r="U48"/>
  <c r="U54"/>
  <c r="U52"/>
  <c r="U37"/>
  <c r="U33"/>
  <c r="U29"/>
  <c r="U35"/>
  <c r="U39"/>
  <c r="U60"/>
  <c r="U27"/>
  <c r="U49"/>
  <c r="U28"/>
  <c r="V28"/>
  <c r="U31"/>
  <c r="U25"/>
  <c r="U46"/>
  <c r="U43"/>
  <c r="U45"/>
  <c r="U36"/>
  <c r="U47"/>
  <c r="U24"/>
  <c r="U40"/>
  <c r="U26"/>
  <c r="V24"/>
  <c r="U44"/>
  <c r="U32"/>
  <c r="U23"/>
  <c r="U42"/>
  <c r="U34"/>
  <c r="U30"/>
  <c r="U58"/>
  <c r="U38"/>
  <c r="V48" s="1"/>
  <c r="H55"/>
  <c r="U55" s="1"/>
  <c r="L51"/>
  <c r="M55"/>
  <c r="T48"/>
  <c r="J17" i="2" l="1"/>
  <c r="J53"/>
  <c r="J54" s="1"/>
  <c r="K17"/>
  <c r="K53"/>
  <c r="G48"/>
  <c r="G47" s="1"/>
  <c r="H47"/>
  <c r="L48"/>
  <c r="I48"/>
  <c r="I47" s="1"/>
  <c r="O8" i="1"/>
  <c r="N59"/>
  <c r="N57"/>
  <c r="N64"/>
  <c r="N74"/>
  <c r="O17"/>
  <c r="O9" s="1"/>
  <c r="O56"/>
  <c r="O74" s="1"/>
  <c r="H51"/>
  <c r="L50"/>
  <c r="M51"/>
  <c r="M50" s="1"/>
  <c r="T55"/>
  <c r="I53" i="2" l="1"/>
  <c r="I17"/>
  <c r="G17"/>
  <c r="G53"/>
  <c r="G54" s="1"/>
  <c r="G55" s="1"/>
  <c r="H17"/>
  <c r="H53"/>
  <c r="H54" s="1"/>
  <c r="J66"/>
  <c r="J55"/>
  <c r="L56" i="1"/>
  <c r="M17"/>
  <c r="M9" s="1"/>
  <c r="M56"/>
  <c r="M74" s="1"/>
  <c r="H50"/>
  <c r="U51"/>
  <c r="T51"/>
  <c r="H55" i="2" l="1"/>
  <c r="H66"/>
  <c r="U50" i="1"/>
  <c r="H17"/>
  <c r="H56"/>
  <c r="L59"/>
  <c r="L57"/>
  <c r="L74"/>
  <c r="L64"/>
  <c r="L72" s="1"/>
  <c r="M8"/>
  <c r="T50"/>
  <c r="H59" l="1"/>
  <c r="U59" s="1"/>
  <c r="H57"/>
  <c r="U57" s="1"/>
  <c r="U56"/>
  <c r="H65"/>
  <c r="H64"/>
  <c r="T56"/>
</calcChain>
</file>

<file path=xl/sharedStrings.xml><?xml version="1.0" encoding="utf-8"?>
<sst xmlns="http://schemas.openxmlformats.org/spreadsheetml/2006/main" count="465" uniqueCount="159">
  <si>
    <t xml:space="preserve">Додаток 5
</t>
  </si>
  <si>
    <t>до розпорядження керівника Сєвєродонецької ВЦА</t>
  </si>
  <si>
    <t>Структура тарифів на теплову енергію</t>
  </si>
  <si>
    <t>КОМУНАЛЬНОГО ПІДПРИЄМСТВА "СЄВЄРОДОНЕЦЬКТЕПЛОКОМУНЕНЕРГО"</t>
  </si>
  <si>
    <t>(без податку на додану вартість)</t>
  </si>
  <si>
    <t>Названня показників</t>
  </si>
  <si>
    <t>Усього:</t>
  </si>
  <si>
    <t>Для потреб населення</t>
  </si>
  <si>
    <t>Для потреб релігійних організацій</t>
  </si>
  <si>
    <t>Для потреб бюджетних установ</t>
  </si>
  <si>
    <t>Для потреб інших споживачів</t>
  </si>
  <si>
    <t>період, що передує базовому (факт)</t>
  </si>
  <si>
    <t>базовий період (факт)</t>
  </si>
  <si>
    <t>передбачено чинним тарифом</t>
  </si>
  <si>
    <t xml:space="preserve"> плановий період</t>
  </si>
  <si>
    <t>1</t>
  </si>
  <si>
    <t>Структура тарифів на теплову енергію, грн/Гкал</t>
  </si>
  <si>
    <t>I</t>
  </si>
  <si>
    <t xml:space="preserve">Тарифи на  теплову енергію, у тому числі: </t>
  </si>
  <si>
    <t>1.1</t>
  </si>
  <si>
    <t>Тарифи на виробництво теплової енергії</t>
  </si>
  <si>
    <t>Х</t>
  </si>
  <si>
    <t>1.2</t>
  </si>
  <si>
    <t>Тарифи на транспортування теплової енергії власним споживачам</t>
  </si>
  <si>
    <t>1.3</t>
  </si>
  <si>
    <t>Тариф на постачання теплової енергії</t>
  </si>
  <si>
    <t>II</t>
  </si>
  <si>
    <t>Структура витрат на теплову енергію, тис. грн. на рік</t>
  </si>
  <si>
    <t>Виробнича собівартість, зокрема:</t>
  </si>
  <si>
    <t>тис. грн</t>
  </si>
  <si>
    <t>прямі матеріальні витрати, зокрема:</t>
  </si>
  <si>
    <t>1.1.1</t>
  </si>
  <si>
    <t>паливо</t>
  </si>
  <si>
    <t>ел</t>
  </si>
  <si>
    <t>1.1.2</t>
  </si>
  <si>
    <t>електроенергія</t>
  </si>
  <si>
    <t>1.1.3</t>
  </si>
  <si>
    <t xml:space="preserve">покупна теплова енергія </t>
  </si>
  <si>
    <t>1.1.4</t>
  </si>
  <si>
    <t>вода для технологічних потреб та водовідведення</t>
  </si>
  <si>
    <t>1.1.5</t>
  </si>
  <si>
    <t>матеріали, запасні  частини та інші матеріальні ресурси</t>
  </si>
  <si>
    <t>прямі витрати на оплату праці</t>
  </si>
  <si>
    <t>інші прямі витрати, зокрема:</t>
  </si>
  <si>
    <t>1.3.1</t>
  </si>
  <si>
    <t xml:space="preserve"> відрахування  на соціальні заходи</t>
  </si>
  <si>
    <t>1.3.2</t>
  </si>
  <si>
    <t xml:space="preserve"> амортизаційні відрахування</t>
  </si>
  <si>
    <t>іп</t>
  </si>
  <si>
    <t>1.3.3</t>
  </si>
  <si>
    <t xml:space="preserve"> інші прямі витрати</t>
  </si>
  <si>
    <t>1.4</t>
  </si>
  <si>
    <t>загальновиробничі витрати, зокрема:</t>
  </si>
  <si>
    <t>1.4.1</t>
  </si>
  <si>
    <t>витрати на оплату праці</t>
  </si>
  <si>
    <t>1.4.2</t>
  </si>
  <si>
    <t>відрахування  на соціальні заходи</t>
  </si>
  <si>
    <t>1.4.3</t>
  </si>
  <si>
    <t>інші витрати</t>
  </si>
  <si>
    <t>Адміністративні витрати, зокрема:</t>
  </si>
  <si>
    <t>2.1</t>
  </si>
  <si>
    <t>2.2</t>
  </si>
  <si>
    <t>відрахування на соціальні заходи</t>
  </si>
  <si>
    <t>2.3</t>
  </si>
  <si>
    <t>3</t>
  </si>
  <si>
    <t>Витрати на збут, зокрема:</t>
  </si>
  <si>
    <t>3.1</t>
  </si>
  <si>
    <t>3.2</t>
  </si>
  <si>
    <t>3.3</t>
  </si>
  <si>
    <t>4</t>
  </si>
  <si>
    <t>Інші операційні витрати</t>
  </si>
  <si>
    <t>5</t>
  </si>
  <si>
    <t>Фінансові витрати</t>
  </si>
  <si>
    <t>6</t>
  </si>
  <si>
    <t>Повна собівартість</t>
  </si>
  <si>
    <t>7</t>
  </si>
  <si>
    <t>Витрати на відшкодування втрат</t>
  </si>
  <si>
    <t>8</t>
  </si>
  <si>
    <t>Розрахунковий прибуток, усього, зокрема:</t>
  </si>
  <si>
    <t>7.1</t>
  </si>
  <si>
    <t>8.1</t>
  </si>
  <si>
    <t>податок на прибуток</t>
  </si>
  <si>
    <t>7.2</t>
  </si>
  <si>
    <t>8.2</t>
  </si>
  <si>
    <t xml:space="preserve"> дивіденди</t>
  </si>
  <si>
    <t>7.3</t>
  </si>
  <si>
    <t>8.3</t>
  </si>
  <si>
    <t xml:space="preserve"> резервний фонд (капітал)</t>
  </si>
  <si>
    <t>7.4</t>
  </si>
  <si>
    <t>8.4</t>
  </si>
  <si>
    <t>на розвиток виробництва (виробничі інвестиції)</t>
  </si>
  <si>
    <t>7.5</t>
  </si>
  <si>
    <t>8.5</t>
  </si>
  <si>
    <t xml:space="preserve"> інше використання  прибутку</t>
  </si>
  <si>
    <t>9</t>
  </si>
  <si>
    <t>Вартість виробництва теплової енергії за відповідними тарифами</t>
  </si>
  <si>
    <t>10</t>
  </si>
  <si>
    <t>Тарифи на виробництво теплової енергії, зокрема:</t>
  </si>
  <si>
    <t>грн/Гкал</t>
  </si>
  <si>
    <t>10.1</t>
  </si>
  <si>
    <t>паливна складова</t>
  </si>
  <si>
    <t>10.2</t>
  </si>
  <si>
    <t>решта витрат, крім паливної складової</t>
  </si>
  <si>
    <t>Реалізація  теплової енергії власним споживачам</t>
  </si>
  <si>
    <t>Гкал</t>
  </si>
  <si>
    <t>11</t>
  </si>
  <si>
    <t>Обсяг покупної теплової енергії</t>
  </si>
  <si>
    <t>-</t>
  </si>
  <si>
    <t>12</t>
  </si>
  <si>
    <t>Ціна покупної теплової енергії</t>
  </si>
  <si>
    <t>Відпуск теплової енергії з колекторів власних котелень (без господарських потреб  ліцензованої діяльності суб’єкта господарювання)</t>
  </si>
  <si>
    <t>15</t>
  </si>
  <si>
    <t>Собівартість виробництва  теплової енергії  власними  котельнями</t>
  </si>
  <si>
    <t>зміст!A1</t>
  </si>
  <si>
    <t>РОЗРАХУНОК</t>
  </si>
  <si>
    <t>тарифів на транспортування теплової енергії інших власників (ДП «Сєвєродонецька ТЕЦ»)</t>
  </si>
  <si>
    <t>Таблиця 2</t>
  </si>
  <si>
    <t>Структура тарифа на транспортування теплової енергії інших власників (ДП «Сєвєродонецька ТЕЦ»)</t>
  </si>
  <si>
    <t>№ з/п</t>
  </si>
  <si>
    <t>Показники</t>
  </si>
  <si>
    <t>Одиниця виміру</t>
  </si>
  <si>
    <t>Транспортування теплової енергії інших власників для потреб:</t>
  </si>
  <si>
    <t>Тарифні витрати, тис. грн. на рік</t>
  </si>
  <si>
    <t>Тарифи, грн/Гкал:</t>
  </si>
  <si>
    <t>7.1.</t>
  </si>
  <si>
    <t>7.2.</t>
  </si>
  <si>
    <t>Тариф на транспортування теплової енергії інших власників</t>
  </si>
  <si>
    <t>Структура тарифу на транспортування теплової енергії інших власників</t>
  </si>
  <si>
    <t>Виробнича собівартість,  зокрема:</t>
  </si>
  <si>
    <t>транспортування  теплової енергії тепловими мережами інших підприємств</t>
  </si>
  <si>
    <t>вода для технологічних потреб  та водовідведення</t>
  </si>
  <si>
    <t>інші прямі матеріальні витрати:</t>
  </si>
  <si>
    <t>1.1.4.1.</t>
  </si>
  <si>
    <t>у т.ч. витрати на покриття втрат теплової енергії в телових мережах:</t>
  </si>
  <si>
    <t>Прямі витрати на оплату праці</t>
  </si>
  <si>
    <t>амортизаційні відрахування</t>
  </si>
  <si>
    <t>інші прямі витрати</t>
  </si>
  <si>
    <t>інші витрати*</t>
  </si>
  <si>
    <t xml:space="preserve">Інші операційні витрати * </t>
  </si>
  <si>
    <t>Повна собівартість*</t>
  </si>
  <si>
    <t xml:space="preserve">Витрати на відшкодування втрат </t>
  </si>
  <si>
    <t>Розрахунковий прибуток*, усього,  зокрема:</t>
  </si>
  <si>
    <t xml:space="preserve">тис. грн </t>
  </si>
  <si>
    <t>дивіденди</t>
  </si>
  <si>
    <t>резервний фонд (капітал)</t>
  </si>
  <si>
    <t>інше використання  прибутку</t>
  </si>
  <si>
    <t xml:space="preserve">Вартість транспортування теплової енергії </t>
  </si>
  <si>
    <t>Тариф на транспортування теплової енергії інших власників (ДП "Сєвєродонецька ТЕЦ")</t>
  </si>
  <si>
    <t>повна планова  собівартість  транспортування теплової енергії</t>
  </si>
  <si>
    <t>витрати на відшкодування втрат</t>
  </si>
  <si>
    <t>10.3</t>
  </si>
  <si>
    <t>плановий прибуток</t>
  </si>
  <si>
    <t>Обсяг надходження теплової енергії  інших власників для транспортування мережами ліцензіата:</t>
  </si>
  <si>
    <t>Втрати теплової енергії інших власників у мережах ліцензіата:</t>
  </si>
  <si>
    <t>Корисний відпуск теплової енергії інших власників:</t>
  </si>
  <si>
    <t>13</t>
  </si>
  <si>
    <t>Тариф на виробництво теплової енергії ДП "Сєвєродонецька ТЕЦ", усього, зокрема:</t>
  </si>
  <si>
    <t>Таблиця1</t>
  </si>
  <si>
    <t xml:space="preserve">Таблиця 2
</t>
  </si>
</sst>
</file>

<file path=xl/styles.xml><?xml version="1.0" encoding="utf-8"?>
<styleSheet xmlns="http://schemas.openxmlformats.org/spreadsheetml/2006/main">
  <numFmts count="43">
    <numFmt numFmtId="6" formatCode="#,##0&quot;р.&quot;;[Red]\-#,##0&quot;р.&quot;"/>
    <numFmt numFmtId="7" formatCode="#,##0.00&quot;р.&quot;;\-#,##0.00&quot;р.&quot;"/>
    <numFmt numFmtId="44" formatCode="_-* #,##0.00&quot;р.&quot;_-;\-* #,##0.00&quot;р.&quot;_-;_-* &quot;-&quot;??&quot;р.&quot;_-;_-@_-"/>
    <numFmt numFmtId="43" formatCode="_-* #,##0.00_р_._-;\-* #,##0.00_р_._-;_-* &quot;-&quot;??_р_._-;_-@_-"/>
    <numFmt numFmtId="164" formatCode="0.0"/>
    <numFmt numFmtId="165" formatCode="&quot;$&quot;#,##0_);\(&quot;$&quot;#,##0\)"/>
    <numFmt numFmtId="166" formatCode="#,##0;\-#,##0;&quot;-&quot;"/>
    <numFmt numFmtId="167" formatCode="#,##0.00;\-#,##0.00;&quot;-&quot;"/>
    <numFmt numFmtId="168" formatCode="#,##0%;\-#,##0%;&quot;- &quot;"/>
    <numFmt numFmtId="169" formatCode="#,##0.0%;\-#,##0.0%;&quot;- &quot;"/>
    <numFmt numFmtId="170" formatCode="#,##0.00%;\-#,##0.00%;&quot;- &quot;"/>
    <numFmt numFmtId="171" formatCode="#,##0.0;\-#,##0.0;&quot;-&quot;"/>
    <numFmt numFmtId="172" formatCode="#,##0.00_ ;\-#,##0.00\ "/>
    <numFmt numFmtId="173" formatCode="_-* #,##0.00\ _г_р_н_._-;\-* #,##0.00\ _г_р_н_._-;_-* &quot;-&quot;??\ _г_р_н_._-;_-@_-"/>
    <numFmt numFmtId="174" formatCode="_-* #,##0.00\ _г_р_н_._-;\-* #,##0.00\ _г_р_н_._-;_-* \-??\ _г_р_н_._-;_-@_-"/>
    <numFmt numFmtId="175" formatCode="\ #,##0.00&quot;         &quot;;\-#,##0.00&quot;         &quot;;&quot; -&quot;#&quot;         &quot;;@\ "/>
    <numFmt numFmtId="176" formatCode="0%;\(0%\)"/>
    <numFmt numFmtId="177" formatCode="dd\ mmm\ yyyy_);;;&quot;  &quot;@"/>
    <numFmt numFmtId="178" formatCode="[Blue]#,##0;[Blue]\(#,##0\)"/>
    <numFmt numFmtId="179" formatCode="#,##0;\(#,##0\)"/>
    <numFmt numFmtId="180" formatCode="_([$€]* #,##0.00_);_([$€]* \(#,##0.00\);_([$€]* &quot;-&quot;??_);_(@_)"/>
    <numFmt numFmtId="181" formatCode="#,##0_);\(#,##0\);&quot;- &quot;;&quot;  &quot;@"/>
    <numFmt numFmtId="182" formatCode="###\ ##0.000"/>
    <numFmt numFmtId="183" formatCode="0.0_)"/>
    <numFmt numFmtId="184" formatCode="&quot;$&quot;#,##0;[Red]\-&quot;$&quot;#,##0"/>
    <numFmt numFmtId="185" formatCode="&quot;$&quot;#,##0.00;[Red]\-&quot;$&quot;#,##0.00"/>
    <numFmt numFmtId="186" formatCode="\ \ @"/>
    <numFmt numFmtId="187" formatCode="\ \ \ \ @"/>
    <numFmt numFmtId="188" formatCode="_-&quot;$&quot;* #,##0_-;\-&quot;$&quot;* #,##0_-;_-&quot;$&quot;* &quot;-&quot;_-;_-@_-"/>
    <numFmt numFmtId="189" formatCode="_-&quot;$&quot;* #,##0.00_-;\-&quot;$&quot;* #,##0.00_-;_-&quot;$&quot;* &quot;-&quot;??_-;_-@_-"/>
    <numFmt numFmtId="190" formatCode="_(&quot;$&quot;* #,##0.00_);_(&quot;$&quot;* \(#,##0.00\);_(&quot;$&quot;* &quot;-&quot;??_);_(@_)"/>
    <numFmt numFmtId="191" formatCode="_(\$* #,##0.00_);_(\$* \(#,##0.00\);_(\$* \-??_);_(@_)"/>
    <numFmt numFmtId="192" formatCode="0.0;\(0.0\);\ ;\-"/>
    <numFmt numFmtId="193" formatCode="_-* #,##0_₴_-;\-* #,##0_₴_-;_-* &quot;-&quot;_₴_-;_-@_-"/>
    <numFmt numFmtId="194" formatCode="_-* #,##0.00_₴_-;\-* #,##0.00_₴_-;_-* &quot;-&quot;??_₴_-;_-@_-"/>
    <numFmt numFmtId="195" formatCode="_-* #,##0\ _к_._-;\-* #,##0\ _к_._-;_-* &quot;-&quot;\ _к_._-;_-@_-"/>
    <numFmt numFmtId="196" formatCode="_-* #,##0.00\ _₽_-;\-* #,##0.00\ _₽_-;_-* &quot;-&quot;??\ _₽_-;_-@_-"/>
    <numFmt numFmtId="197" formatCode="\ #,##0.00\ ;&quot; (&quot;#,##0.00\);&quot; -&quot;#\ ;@\ "/>
    <numFmt numFmtId="198" formatCode="_(* #,##0.00_);_(* \(#,##0.00\);_(* \-??_);_(@_)"/>
    <numFmt numFmtId="199" formatCode="_(* #,##0.00_);_(* \(#,##0.00\);_(* &quot;-&quot;??_);_(@_)"/>
    <numFmt numFmtId="200" formatCode="_-* #,##0.00_₴_-;\-* #,##0.00_₴_-;_-* \-??_₴_-;_-@_-"/>
    <numFmt numFmtId="201" formatCode="_-* #,##0.0\ _г_р_н_._-;\-* #,##0.0\ _г_р_н_._-;_-* &quot;-&quot;??\ _г_р_н_._-;_-@_-"/>
    <numFmt numFmtId="202" formatCode="_-* #,##0.00_р_._-;\-* #,##0.00_р_._-;_-* \-??_р_._-;_-@_-"/>
  </numFmts>
  <fonts count="15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1"/>
      <color rgb="FF0070C0"/>
      <name val="Times New Roman"/>
      <family val="1"/>
      <charset val="204"/>
    </font>
    <font>
      <b/>
      <sz val="8"/>
      <color rgb="FFFF0000"/>
      <name val="Calibri"/>
      <family val="2"/>
      <charset val="204"/>
      <scheme val="minor"/>
    </font>
    <font>
      <sz val="11"/>
      <color rgb="FF0070C0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8"/>
      <color theme="1"/>
      <name val="Calibri"/>
      <family val="2"/>
      <charset val="204"/>
      <scheme val="minor"/>
    </font>
    <font>
      <b/>
      <sz val="9"/>
      <color rgb="FF0070C0"/>
      <name val="Times New Roman"/>
      <family val="1"/>
      <charset val="204"/>
    </font>
    <font>
      <b/>
      <sz val="7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1"/>
      <color rgb="FFFF0000"/>
      <name val="Calibri"/>
      <family val="2"/>
      <charset val="204"/>
      <scheme val="minor"/>
    </font>
    <font>
      <sz val="7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sz val="10"/>
      <name val="Arial"/>
      <family val="2"/>
    </font>
    <font>
      <sz val="10"/>
      <name val="Arial Cyr"/>
      <charset val="204"/>
    </font>
    <font>
      <sz val="10"/>
      <name val="Arial Cyr"/>
      <family val="2"/>
      <charset val="204"/>
    </font>
    <font>
      <sz val="10"/>
      <name val="Helv"/>
    </font>
    <font>
      <sz val="10"/>
      <name val="Helv"/>
      <charset val="204"/>
    </font>
    <font>
      <sz val="10"/>
      <name val="Arial"/>
      <family val="2"/>
      <charset val="204"/>
    </font>
    <font>
      <sz val="11"/>
      <color indexed="8"/>
      <name val="Calibri"/>
      <family val="2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</font>
    <font>
      <sz val="11"/>
      <color indexed="9"/>
      <name val="Calibri"/>
      <family val="2"/>
      <charset val="204"/>
    </font>
    <font>
      <b/>
      <sz val="10"/>
      <color indexed="8"/>
      <name val="Arial"/>
      <family val="2"/>
      <charset val="204"/>
    </font>
    <font>
      <sz val="10"/>
      <color indexed="9"/>
      <name val="Arial"/>
      <family val="2"/>
      <charset val="204"/>
    </font>
    <font>
      <sz val="11"/>
      <color indexed="14"/>
      <name val="Calibri"/>
      <family val="2"/>
    </font>
    <font>
      <sz val="10"/>
      <color indexed="16"/>
      <name val="Arial"/>
      <family val="2"/>
      <charset val="204"/>
    </font>
    <font>
      <b/>
      <sz val="10"/>
      <name val="MS Sans Serif"/>
      <family val="2"/>
      <charset val="204"/>
    </font>
    <font>
      <sz val="10"/>
      <color indexed="8"/>
      <name val="Arial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b/>
      <sz val="12"/>
      <name val="Arial"/>
      <family val="2"/>
      <charset val="204"/>
    </font>
    <font>
      <sz val="10"/>
      <name val="Times New Roman"/>
      <family val="1"/>
      <charset val="204"/>
    </font>
    <font>
      <sz val="10"/>
      <name val="Arial Cyr"/>
    </font>
    <font>
      <sz val="10"/>
      <color indexed="0"/>
      <name val="MS Sans Serif"/>
      <family val="2"/>
      <charset val="204"/>
    </font>
    <font>
      <sz val="11"/>
      <name val="Times New Roman"/>
      <family val="1"/>
      <charset val="204"/>
    </font>
    <font>
      <sz val="10"/>
      <color indexed="12"/>
      <name val="Arial"/>
      <family val="2"/>
    </font>
    <font>
      <b/>
      <sz val="10"/>
      <color indexed="9"/>
      <name val="Arial"/>
      <family val="2"/>
      <charset val="204"/>
    </font>
    <font>
      <i/>
      <sz val="11"/>
      <color indexed="23"/>
      <name val="Calibri"/>
      <family val="2"/>
    </font>
    <font>
      <i/>
      <sz val="10"/>
      <color indexed="23"/>
      <name val="Arial"/>
      <family val="2"/>
      <charset val="204"/>
    </font>
    <font>
      <sz val="10"/>
      <name val="FreeSet"/>
      <family val="2"/>
    </font>
    <font>
      <sz val="11"/>
      <color indexed="17"/>
      <name val="Calibri"/>
      <family val="2"/>
    </font>
    <font>
      <sz val="10"/>
      <color indexed="17"/>
      <name val="Arial"/>
      <family val="2"/>
      <charset val="204"/>
    </font>
    <font>
      <sz val="8"/>
      <name val="Arial"/>
      <family val="2"/>
    </font>
    <font>
      <b/>
      <sz val="12"/>
      <name val="Arial"/>
      <family val="2"/>
    </font>
    <font>
      <b/>
      <sz val="24"/>
      <color indexed="8"/>
      <name val="Arial"/>
      <family val="2"/>
      <charset val="204"/>
    </font>
    <font>
      <b/>
      <sz val="15"/>
      <color indexed="62"/>
      <name val="Calibri"/>
      <family val="2"/>
    </font>
    <font>
      <sz val="18"/>
      <color indexed="8"/>
      <name val="Arial"/>
      <family val="2"/>
      <charset val="204"/>
    </font>
    <font>
      <b/>
      <sz val="13"/>
      <color indexed="62"/>
      <name val="Calibri"/>
      <family val="2"/>
    </font>
    <font>
      <sz val="12"/>
      <color indexed="8"/>
      <name val="Arial"/>
      <family val="2"/>
      <charset val="204"/>
    </font>
    <font>
      <b/>
      <sz val="11"/>
      <color indexed="62"/>
      <name val="Calibri"/>
      <family val="2"/>
    </font>
    <font>
      <sz val="8"/>
      <color indexed="16"/>
      <name val="Arial MT"/>
    </font>
    <font>
      <u/>
      <sz val="10"/>
      <color indexed="12"/>
      <name val="Arial"/>
      <family val="2"/>
      <charset val="204"/>
    </font>
    <font>
      <sz val="10"/>
      <name val="PragmaticaCTT"/>
      <charset val="204"/>
    </font>
    <font>
      <sz val="11"/>
      <color indexed="62"/>
      <name val="Calibri"/>
      <family val="2"/>
    </font>
    <font>
      <b/>
      <sz val="14"/>
      <name val="Arial"/>
      <family val="2"/>
      <charset val="204"/>
    </font>
    <font>
      <b/>
      <sz val="12"/>
      <color indexed="9"/>
      <name val="Arial"/>
      <family val="2"/>
      <charset val="204"/>
    </font>
    <font>
      <b/>
      <i/>
      <sz val="14"/>
      <name val="Arial"/>
      <family val="2"/>
      <charset val="204"/>
    </font>
    <font>
      <b/>
      <i/>
      <sz val="14"/>
      <color indexed="9"/>
      <name val="Arial"/>
      <family val="2"/>
      <charset val="204"/>
    </font>
    <font>
      <b/>
      <i/>
      <sz val="12"/>
      <color indexed="9"/>
      <name val="Arial"/>
      <family val="2"/>
      <charset val="204"/>
    </font>
    <font>
      <b/>
      <sz val="11"/>
      <name val="Arial"/>
      <family val="2"/>
      <charset val="204"/>
    </font>
    <font>
      <b/>
      <sz val="11"/>
      <color indexed="9"/>
      <name val="Arial"/>
      <family val="2"/>
      <charset val="204"/>
    </font>
    <font>
      <sz val="12"/>
      <color indexed="9"/>
      <name val="Bookman Old Style"/>
      <family val="1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i/>
      <sz val="11"/>
      <name val="Arial"/>
      <family val="2"/>
      <charset val="204"/>
    </font>
    <font>
      <b/>
      <i/>
      <sz val="11"/>
      <color indexed="9"/>
      <name val="Arial"/>
      <family val="2"/>
      <charset val="204"/>
    </font>
    <font>
      <sz val="10"/>
      <color indexed="14"/>
      <name val="Arial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color indexed="19"/>
      <name val="Arial"/>
      <family val="2"/>
      <charset val="204"/>
    </font>
    <font>
      <sz val="12"/>
      <name val="Arial"/>
      <family val="2"/>
      <charset val="204"/>
    </font>
    <font>
      <sz val="8"/>
      <name val="Arial MT"/>
    </font>
    <font>
      <sz val="10"/>
      <color indexed="63"/>
      <name val="Arial"/>
      <family val="2"/>
      <charset val="204"/>
    </font>
    <font>
      <b/>
      <sz val="10"/>
      <name val="Arial"/>
      <family val="2"/>
      <charset val="204"/>
    </font>
    <font>
      <b/>
      <sz val="11"/>
      <color indexed="63"/>
      <name val="Calibri"/>
      <family val="2"/>
    </font>
    <font>
      <sz val="10"/>
      <color indexed="10"/>
      <name val="Arial"/>
      <family val="2"/>
    </font>
    <font>
      <sz val="9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Pragmatica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b/>
      <sz val="12"/>
      <name val="Arial CE"/>
      <family val="2"/>
      <charset val="238"/>
    </font>
    <font>
      <b/>
      <sz val="12"/>
      <name val="Arial CE"/>
      <family val="2"/>
      <charset val="204"/>
    </font>
    <font>
      <sz val="11"/>
      <color indexed="10"/>
      <name val="Calibri"/>
      <family val="2"/>
    </font>
    <font>
      <sz val="11"/>
      <color indexed="62"/>
      <name val="Calibri"/>
      <family val="2"/>
      <charset val="204"/>
    </font>
    <font>
      <sz val="11"/>
      <color indexed="28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u/>
      <sz val="10"/>
      <color indexed="12"/>
      <name val="Arial Cyr"/>
      <charset val="204"/>
    </font>
    <font>
      <u/>
      <sz val="10"/>
      <color indexed="12"/>
      <name val="Arial Cyr"/>
      <family val="2"/>
      <charset val="204"/>
    </font>
    <font>
      <sz val="11"/>
      <color indexed="17"/>
      <name val="Calibri"/>
      <family val="2"/>
      <charset val="204"/>
    </font>
    <font>
      <sz val="11"/>
      <color indexed="58"/>
      <name val="Calibri"/>
      <family val="2"/>
      <charset val="204"/>
    </font>
    <font>
      <b/>
      <sz val="15"/>
      <color indexed="21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21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21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8"/>
      <color indexed="21"/>
      <name val="Cambria"/>
      <family val="2"/>
      <charset val="204"/>
    </font>
    <font>
      <b/>
      <sz val="18"/>
      <color indexed="56"/>
      <name val="Cambria"/>
      <family val="2"/>
    </font>
    <font>
      <b/>
      <sz val="18"/>
      <color indexed="62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19"/>
      <name val="Calibri"/>
      <family val="2"/>
      <charset val="204"/>
    </font>
    <font>
      <b/>
      <sz val="11"/>
      <color indexed="10"/>
      <name val="Calibri"/>
      <family val="2"/>
      <charset val="204"/>
    </font>
    <font>
      <sz val="11"/>
      <color theme="1"/>
      <name val="Calibri"/>
      <family val="2"/>
      <charset val="1"/>
      <scheme val="minor"/>
    </font>
    <font>
      <sz val="12"/>
      <name val="Courier"/>
      <family val="1"/>
      <charset val="204"/>
    </font>
    <font>
      <sz val="10"/>
      <color indexed="8"/>
      <name val="Arial Cyr"/>
      <family val="2"/>
      <charset val="204"/>
    </font>
    <font>
      <sz val="8"/>
      <name val="Arial"/>
      <family val="2"/>
      <charset val="204"/>
    </font>
    <font>
      <sz val="9"/>
      <color theme="1"/>
      <name val="Times New Roman"/>
      <family val="2"/>
      <charset val="204"/>
    </font>
    <font>
      <sz val="11"/>
      <color indexed="20"/>
      <name val="Calibri"/>
      <family val="2"/>
      <charset val="204"/>
    </font>
    <font>
      <sz val="11"/>
      <color indexed="20"/>
      <name val="Calibri"/>
      <family val="2"/>
    </font>
    <font>
      <i/>
      <sz val="11"/>
      <color indexed="23"/>
      <name val="Calibri"/>
      <family val="2"/>
      <charset val="204"/>
    </font>
    <font>
      <sz val="10"/>
      <name val="Tahoma"/>
      <family val="2"/>
      <charset val="204"/>
    </font>
    <font>
      <sz val="11"/>
      <color indexed="8"/>
      <name val="Calibri"/>
      <family val="2"/>
      <charset val="1"/>
    </font>
    <font>
      <sz val="9"/>
      <color indexed="8"/>
      <name val="Times New Roman"/>
      <family val="2"/>
      <charset val="204"/>
    </font>
    <font>
      <sz val="11"/>
      <name val="Times New Roman Cyr"/>
      <family val="1"/>
      <charset val="204"/>
    </font>
    <font>
      <sz val="12"/>
      <name val="Journal"/>
    </font>
    <font>
      <sz val="10"/>
      <name val="Petersburg"/>
    </font>
    <font>
      <b/>
      <sz val="10"/>
      <color theme="1"/>
      <name val="Times New Roman"/>
      <family val="1"/>
      <charset val="204"/>
    </font>
    <font>
      <b/>
      <sz val="10"/>
      <color rgb="FF0070C0"/>
      <name val="Times New Roman"/>
      <family val="1"/>
      <charset val="204"/>
    </font>
    <font>
      <sz val="10"/>
      <color rgb="FF0070C0"/>
      <name val="Times New Roman"/>
      <family val="1"/>
      <charset val="204"/>
    </font>
    <font>
      <sz val="11"/>
      <color rgb="FFFF0000"/>
      <name val="Calibri"/>
      <family val="2"/>
      <scheme val="minor"/>
    </font>
    <font>
      <sz val="9"/>
      <name val="Times New Roman"/>
      <family val="1"/>
      <charset val="204"/>
    </font>
    <font>
      <sz val="8"/>
      <name val="Times New Roman"/>
      <family val="1"/>
      <charset val="204"/>
    </font>
    <font>
      <i/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</fonts>
  <fills count="91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9"/>
        <bgColor indexed="26"/>
      </patternFill>
    </fill>
    <fill>
      <patternFill patternType="solid">
        <fgColor indexed="31"/>
      </patternFill>
    </fill>
    <fill>
      <patternFill patternType="solid">
        <fgColor indexed="31"/>
        <bgColor indexed="47"/>
      </patternFill>
    </fill>
    <fill>
      <patternFill patternType="solid">
        <fgColor indexed="47"/>
        <bgColor indexed="41"/>
      </patternFill>
    </fill>
    <fill>
      <patternFill patternType="solid">
        <fgColor indexed="45"/>
      </patternFill>
    </fill>
    <fill>
      <patternFill patternType="solid">
        <fgColor indexed="45"/>
        <bgColor indexed="29"/>
      </patternFill>
    </fill>
    <fill>
      <patternFill patternType="solid">
        <fgColor indexed="47"/>
        <bgColor indexed="31"/>
      </patternFill>
    </fill>
    <fill>
      <patternFill patternType="solid">
        <fgColor indexed="26"/>
        <bgColor indexed="9"/>
      </patternFill>
    </fill>
    <fill>
      <patternFill patternType="solid">
        <fgColor indexed="42"/>
      </patternFill>
    </fill>
    <fill>
      <patternFill patternType="solid">
        <fgColor indexed="42"/>
        <bgColor indexed="27"/>
      </patternFill>
    </fill>
    <fill>
      <patternFill patternType="solid">
        <fgColor indexed="46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2"/>
      </patternFill>
    </fill>
    <fill>
      <patternFill patternType="solid">
        <fgColor indexed="27"/>
        <bgColor indexed="41"/>
      </patternFill>
    </fill>
    <fill>
      <patternFill patternType="solid">
        <fgColor indexed="48"/>
        <bgColor indexed="44"/>
      </patternFill>
    </fill>
    <fill>
      <patternFill patternType="solid">
        <fgColor indexed="31"/>
        <bgColor indexed="48"/>
      </patternFill>
    </fill>
    <fill>
      <patternFill patternType="solid">
        <fgColor indexed="29"/>
        <bgColor indexed="25"/>
      </patternFill>
    </fill>
    <fill>
      <patternFill patternType="solid">
        <fgColor indexed="45"/>
        <bgColor indexed="61"/>
      </patternFill>
    </fill>
    <fill>
      <patternFill patternType="solid">
        <fgColor indexed="35"/>
        <bgColor indexed="15"/>
      </patternFill>
    </fill>
    <fill>
      <patternFill patternType="solid">
        <fgColor indexed="9"/>
        <bgColor indexed="41"/>
      </patternFill>
    </fill>
    <fill>
      <patternFill patternType="solid">
        <fgColor indexed="46"/>
        <bgColor indexed="61"/>
      </patternFill>
    </fill>
    <fill>
      <patternFill patternType="solid">
        <fgColor indexed="15"/>
        <bgColor indexed="48"/>
      </patternFill>
    </fill>
    <fill>
      <patternFill patternType="solid">
        <fgColor indexed="41"/>
        <bgColor indexed="9"/>
      </patternFill>
    </fill>
    <fill>
      <patternFill patternType="solid">
        <fgColor indexed="47"/>
        <bgColor indexed="22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22"/>
        <bgColor indexed="46"/>
      </patternFill>
    </fill>
    <fill>
      <patternFill patternType="solid">
        <fgColor indexed="44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43"/>
        <bgColor indexed="26"/>
      </patternFill>
    </fill>
    <fill>
      <patternFill patternType="solid">
        <fgColor indexed="11"/>
      </patternFill>
    </fill>
    <fill>
      <patternFill patternType="solid">
        <fgColor indexed="11"/>
        <bgColor indexed="49"/>
      </patternFill>
    </fill>
    <fill>
      <patternFill patternType="solid">
        <fgColor indexed="44"/>
        <bgColor indexed="31"/>
      </patternFill>
    </fill>
    <fill>
      <patternFill patternType="solid">
        <fgColor indexed="51"/>
      </patternFill>
    </fill>
    <fill>
      <patternFill patternType="solid">
        <fgColor indexed="51"/>
        <bgColor indexed="13"/>
      </patternFill>
    </fill>
    <fill>
      <patternFill patternType="solid">
        <fgColor indexed="44"/>
        <bgColor indexed="48"/>
      </patternFill>
    </fill>
    <fill>
      <patternFill patternType="solid">
        <fgColor indexed="25"/>
        <bgColor indexed="29"/>
      </patternFill>
    </fill>
    <fill>
      <patternFill patternType="solid">
        <fgColor indexed="22"/>
        <bgColor indexed="35"/>
      </patternFill>
    </fill>
    <fill>
      <patternFill patternType="solid">
        <fgColor indexed="34"/>
        <bgColor indexed="26"/>
      </patternFill>
    </fill>
    <fill>
      <patternFill patternType="solid">
        <fgColor indexed="49"/>
      </patternFill>
    </fill>
    <fill>
      <patternFill patternType="solid">
        <fgColor indexed="49"/>
        <bgColor indexed="40"/>
      </patternFill>
    </fill>
    <fill>
      <patternFill patternType="solid">
        <fgColor indexed="30"/>
      </patternFill>
    </fill>
    <fill>
      <patternFill patternType="solid">
        <fgColor indexed="30"/>
        <bgColor indexed="21"/>
      </patternFill>
    </fill>
    <fill>
      <patternFill patternType="solid">
        <fgColor indexed="36"/>
      </patternFill>
    </fill>
    <fill>
      <patternFill patternType="solid">
        <fgColor indexed="20"/>
        <bgColor indexed="36"/>
      </patternFill>
    </fill>
    <fill>
      <patternFill patternType="solid">
        <fgColor indexed="52"/>
      </patternFill>
    </fill>
    <fill>
      <patternFill patternType="solid">
        <fgColor indexed="52"/>
        <bgColor indexed="51"/>
      </patternFill>
    </fill>
    <fill>
      <patternFill patternType="solid">
        <fgColor indexed="30"/>
        <bgColor indexed="38"/>
      </patternFill>
    </fill>
    <fill>
      <patternFill patternType="solid">
        <fgColor indexed="24"/>
        <bgColor indexed="55"/>
      </patternFill>
    </fill>
    <fill>
      <patternFill patternType="solid">
        <fgColor indexed="52"/>
        <bgColor indexed="25"/>
      </patternFill>
    </fill>
    <fill>
      <patternFill patternType="solid">
        <fgColor indexed="8"/>
        <bgColor indexed="58"/>
      </patternFill>
    </fill>
    <fill>
      <patternFill patternType="solid">
        <fgColor indexed="23"/>
        <bgColor indexed="55"/>
      </patternFill>
    </fill>
    <fill>
      <patternFill patternType="solid">
        <fgColor indexed="19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16"/>
        <bgColor indexed="10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62"/>
      </patternFill>
    </fill>
    <fill>
      <patternFill patternType="solid">
        <fgColor indexed="62"/>
        <bgColor indexed="56"/>
      </patternFill>
    </fill>
    <fill>
      <patternFill patternType="solid">
        <fgColor indexed="10"/>
      </patternFill>
    </fill>
    <fill>
      <patternFill patternType="solid">
        <fgColor indexed="10"/>
        <bgColor indexed="60"/>
      </patternFill>
    </fill>
    <fill>
      <patternFill patternType="solid">
        <fgColor indexed="10"/>
        <bgColor indexed="16"/>
      </patternFill>
    </fill>
    <fill>
      <patternFill patternType="solid">
        <fgColor indexed="57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53"/>
        <bgColor indexed="52"/>
      </patternFill>
    </fill>
    <fill>
      <patternFill patternType="solid">
        <fgColor indexed="40"/>
        <bgColor indexed="49"/>
      </patternFill>
    </fill>
    <fill>
      <patternFill patternType="solid">
        <fgColor indexed="62"/>
        <bgColor indexed="28"/>
      </patternFill>
    </fill>
    <fill>
      <patternFill patternType="solid">
        <fgColor indexed="50"/>
        <bgColor indexed="23"/>
      </patternFill>
    </fill>
    <fill>
      <patternFill patternType="solid">
        <fgColor indexed="57"/>
        <bgColor indexed="38"/>
      </patternFill>
    </fill>
    <fill>
      <patternFill patternType="solid">
        <fgColor indexed="54"/>
        <bgColor indexed="28"/>
      </patternFill>
    </fill>
    <fill>
      <patternFill patternType="solid">
        <fgColor indexed="53"/>
        <bgColor indexed="25"/>
      </patternFill>
    </fill>
    <fill>
      <patternFill patternType="solid">
        <fgColor indexed="55"/>
        <bgColor indexed="24"/>
      </patternFill>
    </fill>
    <fill>
      <patternFill patternType="solid">
        <fgColor indexed="55"/>
        <bgColor indexed="23"/>
      </patternFill>
    </fill>
    <fill>
      <patternFill patternType="solid">
        <fgColor indexed="61"/>
        <bgColor indexed="45"/>
      </patternFill>
    </fill>
    <fill>
      <patternFill patternType="solid">
        <fgColor indexed="26"/>
        <bgColor indexed="34"/>
      </patternFill>
    </fill>
    <fill>
      <patternFill patternType="solid">
        <fgColor indexed="43"/>
        <bgColor indexed="34"/>
      </patternFill>
    </fill>
  </fills>
  <borders count="3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15"/>
      </bottom>
      <diagonal/>
    </border>
    <border>
      <left/>
      <right/>
      <top/>
      <bottom style="medium">
        <color indexed="15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578">
    <xf numFmtId="0" fontId="0" fillId="0" borderId="0"/>
    <xf numFmtId="0" fontId="1" fillId="0" borderId="0"/>
    <xf numFmtId="0" fontId="5" fillId="0" borderId="0"/>
    <xf numFmtId="0" fontId="1" fillId="0" borderId="0"/>
    <xf numFmtId="0" fontId="26" fillId="0" borderId="0"/>
    <xf numFmtId="0" fontId="27" fillId="0" borderId="0"/>
    <xf numFmtId="0" fontId="28" fillId="0" borderId="0"/>
    <xf numFmtId="0" fontId="27" fillId="0" borderId="0"/>
    <xf numFmtId="0" fontId="27" fillId="0" borderId="0"/>
    <xf numFmtId="0" fontId="28" fillId="0" borderId="0"/>
    <xf numFmtId="0" fontId="28" fillId="0" borderId="0"/>
    <xf numFmtId="0" fontId="29" fillId="0" borderId="0"/>
    <xf numFmtId="0" fontId="26" fillId="0" borderId="0"/>
    <xf numFmtId="0" fontId="26" fillId="0" borderId="0"/>
    <xf numFmtId="0" fontId="26" fillId="0" borderId="0"/>
    <xf numFmtId="0" fontId="27" fillId="0" borderId="0"/>
    <xf numFmtId="0" fontId="27" fillId="0" borderId="0"/>
    <xf numFmtId="0" fontId="27" fillId="0" borderId="0"/>
    <xf numFmtId="0" fontId="29" fillId="0" borderId="0"/>
    <xf numFmtId="0" fontId="26" fillId="0" borderId="0"/>
    <xf numFmtId="0" fontId="26" fillId="0" borderId="0"/>
    <xf numFmtId="0" fontId="26" fillId="0" borderId="0"/>
    <xf numFmtId="0" fontId="30" fillId="0" borderId="0"/>
    <xf numFmtId="0" fontId="29" fillId="0" borderId="0"/>
    <xf numFmtId="0" fontId="26" fillId="0" borderId="0"/>
    <xf numFmtId="0" fontId="26" fillId="0" borderId="0"/>
    <xf numFmtId="0" fontId="26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9" fillId="0" borderId="0"/>
    <xf numFmtId="0" fontId="26" fillId="0" borderId="0"/>
    <xf numFmtId="0" fontId="26" fillId="0" borderId="0"/>
    <xf numFmtId="0" fontId="26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9" fillId="0" borderId="0"/>
    <xf numFmtId="0" fontId="26" fillId="0" borderId="0"/>
    <xf numFmtId="0" fontId="26" fillId="0" borderId="0"/>
    <xf numFmtId="0" fontId="26" fillId="0" borderId="0"/>
    <xf numFmtId="0" fontId="29" fillId="0" borderId="0"/>
    <xf numFmtId="0" fontId="26" fillId="0" borderId="0"/>
    <xf numFmtId="0" fontId="26" fillId="0" borderId="0"/>
    <xf numFmtId="0" fontId="26" fillId="0" borderId="0"/>
    <xf numFmtId="0" fontId="29" fillId="0" borderId="0"/>
    <xf numFmtId="0" fontId="26" fillId="0" borderId="0"/>
    <xf numFmtId="0" fontId="26" fillId="0" borderId="0"/>
    <xf numFmtId="0" fontId="26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9" fillId="0" borderId="0"/>
    <xf numFmtId="0" fontId="26" fillId="0" borderId="0"/>
    <xf numFmtId="0" fontId="26" fillId="0" borderId="0"/>
    <xf numFmtId="0" fontId="26" fillId="0" borderId="0"/>
    <xf numFmtId="0" fontId="29" fillId="0" borderId="0"/>
    <xf numFmtId="0" fontId="26" fillId="0" borderId="0"/>
    <xf numFmtId="0" fontId="26" fillId="0" borderId="0"/>
    <xf numFmtId="0" fontId="26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6" fillId="0" borderId="0"/>
    <xf numFmtId="0" fontId="26" fillId="0" borderId="0"/>
    <xf numFmtId="0" fontId="29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9" fillId="0" borderId="0"/>
    <xf numFmtId="0" fontId="26" fillId="0" borderId="0"/>
    <xf numFmtId="0" fontId="26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9" fillId="0" borderId="0"/>
    <xf numFmtId="0" fontId="26" fillId="0" borderId="0"/>
    <xf numFmtId="0" fontId="26" fillId="0" borderId="0"/>
    <xf numFmtId="0" fontId="26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9" fillId="0" borderId="0"/>
    <xf numFmtId="0" fontId="26" fillId="0" borderId="0"/>
    <xf numFmtId="0" fontId="26" fillId="0" borderId="0"/>
    <xf numFmtId="0" fontId="26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9" fillId="0" borderId="0"/>
    <xf numFmtId="0" fontId="26" fillId="0" borderId="0"/>
    <xf numFmtId="0" fontId="26" fillId="0" borderId="0"/>
    <xf numFmtId="0" fontId="26" fillId="0" borderId="0"/>
    <xf numFmtId="0" fontId="29" fillId="0" borderId="0"/>
    <xf numFmtId="0" fontId="26" fillId="0" borderId="0"/>
    <xf numFmtId="0" fontId="26" fillId="0" borderId="0"/>
    <xf numFmtId="0" fontId="26" fillId="0" borderId="0"/>
    <xf numFmtId="0" fontId="29" fillId="0" borderId="0"/>
    <xf numFmtId="0" fontId="26" fillId="0" borderId="0"/>
    <xf numFmtId="0" fontId="26" fillId="0" borderId="0"/>
    <xf numFmtId="0" fontId="26" fillId="0" borderId="0"/>
    <xf numFmtId="0" fontId="29" fillId="0" borderId="0"/>
    <xf numFmtId="0" fontId="26" fillId="0" borderId="0"/>
    <xf numFmtId="0" fontId="26" fillId="0" borderId="0"/>
    <xf numFmtId="0" fontId="26" fillId="0" borderId="0"/>
    <xf numFmtId="0" fontId="29" fillId="0" borderId="0"/>
    <xf numFmtId="0" fontId="26" fillId="0" borderId="0"/>
    <xf numFmtId="0" fontId="26" fillId="0" borderId="0"/>
    <xf numFmtId="0" fontId="26" fillId="0" borderId="0"/>
    <xf numFmtId="0" fontId="29" fillId="0" borderId="0"/>
    <xf numFmtId="0" fontId="29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6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7" fillId="0" borderId="0"/>
    <xf numFmtId="0" fontId="28" fillId="0" borderId="0"/>
    <xf numFmtId="0" fontId="27" fillId="0" borderId="0"/>
    <xf numFmtId="0" fontId="27" fillId="0" borderId="0"/>
    <xf numFmtId="0" fontId="28" fillId="0" borderId="0"/>
    <xf numFmtId="0" fontId="28" fillId="0" borderId="0"/>
    <xf numFmtId="0" fontId="30" fillId="0" borderId="0"/>
    <xf numFmtId="0" fontId="29" fillId="0" borderId="0"/>
    <xf numFmtId="0" fontId="26" fillId="0" borderId="0"/>
    <xf numFmtId="0" fontId="26" fillId="0" borderId="0"/>
    <xf numFmtId="0" fontId="26" fillId="0" borderId="0"/>
    <xf numFmtId="0" fontId="29" fillId="0" borderId="0"/>
    <xf numFmtId="0" fontId="26" fillId="0" borderId="0"/>
    <xf numFmtId="0" fontId="26" fillId="0" borderId="0"/>
    <xf numFmtId="0" fontId="26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9" fillId="0" borderId="0"/>
    <xf numFmtId="0" fontId="26" fillId="0" borderId="0"/>
    <xf numFmtId="0" fontId="26" fillId="0" borderId="0"/>
    <xf numFmtId="0" fontId="26" fillId="0" borderId="0"/>
    <xf numFmtId="0" fontId="29" fillId="0" borderId="0"/>
    <xf numFmtId="0" fontId="26" fillId="0" borderId="0"/>
    <xf numFmtId="0" fontId="26" fillId="0" borderId="0"/>
    <xf numFmtId="0" fontId="26" fillId="0" borderId="0"/>
    <xf numFmtId="0" fontId="29" fillId="0" borderId="0"/>
    <xf numFmtId="0" fontId="26" fillId="0" borderId="0"/>
    <xf numFmtId="0" fontId="26" fillId="0" borderId="0"/>
    <xf numFmtId="0" fontId="26" fillId="0" borderId="0"/>
    <xf numFmtId="0" fontId="29" fillId="0" borderId="0"/>
    <xf numFmtId="0" fontId="26" fillId="0" borderId="0"/>
    <xf numFmtId="0" fontId="26" fillId="0" borderId="0"/>
    <xf numFmtId="0" fontId="26" fillId="0" borderId="0"/>
    <xf numFmtId="0" fontId="29" fillId="0" borderId="0"/>
    <xf numFmtId="0" fontId="26" fillId="0" borderId="0"/>
    <xf numFmtId="0" fontId="26" fillId="0" borderId="0"/>
    <xf numFmtId="0" fontId="26" fillId="0" borderId="0"/>
    <xf numFmtId="0" fontId="29" fillId="0" borderId="0"/>
    <xf numFmtId="0" fontId="26" fillId="0" borderId="0"/>
    <xf numFmtId="0" fontId="26" fillId="0" borderId="0"/>
    <xf numFmtId="0" fontId="26" fillId="0" borderId="0"/>
    <xf numFmtId="0" fontId="29" fillId="0" borderId="0"/>
    <xf numFmtId="0" fontId="26" fillId="0" borderId="0"/>
    <xf numFmtId="0" fontId="26" fillId="0" borderId="0"/>
    <xf numFmtId="0" fontId="26" fillId="0" borderId="0"/>
    <xf numFmtId="0" fontId="29" fillId="0" borderId="0"/>
    <xf numFmtId="0" fontId="26" fillId="0" borderId="0"/>
    <xf numFmtId="0" fontId="26" fillId="0" borderId="0"/>
    <xf numFmtId="0" fontId="26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6" fillId="0" borderId="0"/>
    <xf numFmtId="0" fontId="26" fillId="0" borderId="0"/>
    <xf numFmtId="0" fontId="26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9" fillId="0" borderId="0"/>
    <xf numFmtId="0" fontId="26" fillId="0" borderId="0"/>
    <xf numFmtId="0" fontId="26" fillId="0" borderId="0"/>
    <xf numFmtId="0" fontId="26" fillId="0" borderId="0"/>
    <xf numFmtId="0" fontId="29" fillId="0" borderId="0"/>
    <xf numFmtId="0" fontId="26" fillId="0" borderId="0"/>
    <xf numFmtId="0" fontId="26" fillId="0" borderId="0"/>
    <xf numFmtId="0" fontId="26" fillId="0" borderId="0"/>
    <xf numFmtId="0" fontId="29" fillId="0" borderId="0"/>
    <xf numFmtId="0" fontId="26" fillId="0" borderId="0"/>
    <xf numFmtId="0" fontId="26" fillId="0" borderId="0"/>
    <xf numFmtId="0" fontId="26" fillId="0" borderId="0"/>
    <xf numFmtId="0" fontId="29" fillId="0" borderId="0"/>
    <xf numFmtId="0" fontId="26" fillId="0" borderId="0"/>
    <xf numFmtId="0" fontId="26" fillId="0" borderId="0"/>
    <xf numFmtId="0" fontId="26" fillId="0" borderId="0"/>
    <xf numFmtId="0" fontId="30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9" fillId="0" borderId="0"/>
    <xf numFmtId="0" fontId="26" fillId="0" borderId="0"/>
    <xf numFmtId="0" fontId="26" fillId="0" borderId="0"/>
    <xf numFmtId="0" fontId="26" fillId="0" borderId="0"/>
    <xf numFmtId="0" fontId="29" fillId="0" borderId="0"/>
    <xf numFmtId="0" fontId="26" fillId="0" borderId="0"/>
    <xf numFmtId="0" fontId="26" fillId="0" borderId="0"/>
    <xf numFmtId="0" fontId="26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2" fillId="2" borderId="0" applyNumberFormat="0" applyBorder="0" applyAlignment="0" applyProtection="0"/>
    <xf numFmtId="0" fontId="32" fillId="3" borderId="0" applyNumberFormat="0" applyBorder="0" applyAlignment="0" applyProtection="0"/>
    <xf numFmtId="0" fontId="32" fillId="4" borderId="0" applyNumberFormat="0" applyBorder="0" applyAlignment="0" applyProtection="0"/>
    <xf numFmtId="0" fontId="32" fillId="2" borderId="0" applyNumberFormat="0" applyBorder="0" applyAlignment="0" applyProtection="0"/>
    <xf numFmtId="0" fontId="32" fillId="5" borderId="0" applyNumberFormat="0" applyBorder="0" applyAlignment="0" applyProtection="0"/>
    <xf numFmtId="0" fontId="32" fillId="3" borderId="0" applyNumberFormat="0" applyBorder="0" applyAlignment="0" applyProtection="0"/>
    <xf numFmtId="0" fontId="33" fillId="6" borderId="0" applyNumberFormat="0" applyBorder="0" applyAlignment="0" applyProtection="0"/>
    <xf numFmtId="0" fontId="33" fillId="7" borderId="0" applyNumberFormat="0" applyBorder="0" applyAlignment="0" applyProtection="0"/>
    <xf numFmtId="0" fontId="33" fillId="7" borderId="0" applyNumberFormat="0" applyBorder="0" applyAlignment="0" applyProtection="0"/>
    <xf numFmtId="0" fontId="33" fillId="6" borderId="0" applyNumberFormat="0" applyBorder="0" applyAlignment="0" applyProtection="0"/>
    <xf numFmtId="0" fontId="33" fillId="6" borderId="0" applyNumberFormat="0" applyBorder="0" applyAlignment="0" applyProtection="0"/>
    <xf numFmtId="0" fontId="32" fillId="7" borderId="0" applyNumberFormat="0" applyBorder="0" applyAlignment="0" applyProtection="0"/>
    <xf numFmtId="0" fontId="33" fillId="8" borderId="0" applyNumberFormat="0" applyBorder="0" applyAlignment="0" applyProtection="0"/>
    <xf numFmtId="0" fontId="33" fillId="8" borderId="0" applyNumberFormat="0" applyBorder="0" applyAlignment="0" applyProtection="0"/>
    <xf numFmtId="0" fontId="33" fillId="6" borderId="0" applyNumberFormat="0" applyBorder="0" applyAlignment="0" applyProtection="0"/>
    <xf numFmtId="0" fontId="33" fillId="6" borderId="0" applyNumberFormat="0" applyBorder="0" applyAlignment="0" applyProtection="0"/>
    <xf numFmtId="0" fontId="33" fillId="6" borderId="0" applyNumberFormat="0" applyBorder="0" applyAlignment="0" applyProtection="0"/>
    <xf numFmtId="0" fontId="33" fillId="6" borderId="0" applyNumberFormat="0" applyBorder="0" applyAlignment="0" applyProtection="0"/>
    <xf numFmtId="0" fontId="33" fillId="2" borderId="0" applyNumberFormat="0" applyBorder="0" applyAlignment="0" applyProtection="0"/>
    <xf numFmtId="0" fontId="33" fillId="2" borderId="0" applyNumberFormat="0" applyBorder="0" applyAlignment="0" applyProtection="0"/>
    <xf numFmtId="0" fontId="33" fillId="6" borderId="0" applyNumberFormat="0" applyBorder="0" applyAlignment="0" applyProtection="0"/>
    <xf numFmtId="0" fontId="33" fillId="6" borderId="0" applyNumberFormat="0" applyBorder="0" applyAlignment="0" applyProtection="0"/>
    <xf numFmtId="0" fontId="33" fillId="8" borderId="0" applyNumberFormat="0" applyBorder="0" applyAlignment="0" applyProtection="0"/>
    <xf numFmtId="0" fontId="33" fillId="8" borderId="0" applyNumberFormat="0" applyBorder="0" applyAlignment="0" applyProtection="0"/>
    <xf numFmtId="0" fontId="33" fillId="8" borderId="0" applyNumberFormat="0" applyBorder="0" applyAlignment="0" applyProtection="0"/>
    <xf numFmtId="0" fontId="33" fillId="8" borderId="0" applyNumberFormat="0" applyBorder="0" applyAlignment="0" applyProtection="0"/>
    <xf numFmtId="0" fontId="33" fillId="9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9" borderId="0" applyNumberFormat="0" applyBorder="0" applyAlignment="0" applyProtection="0"/>
    <xf numFmtId="0" fontId="33" fillId="9" borderId="0" applyNumberFormat="0" applyBorder="0" applyAlignment="0" applyProtection="0"/>
    <xf numFmtId="0" fontId="32" fillId="10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9" borderId="0" applyNumberFormat="0" applyBorder="0" applyAlignment="0" applyProtection="0"/>
    <xf numFmtId="0" fontId="33" fillId="9" borderId="0" applyNumberFormat="0" applyBorder="0" applyAlignment="0" applyProtection="0"/>
    <xf numFmtId="0" fontId="33" fillId="9" borderId="0" applyNumberFormat="0" applyBorder="0" applyAlignment="0" applyProtection="0"/>
    <xf numFmtId="0" fontId="33" fillId="9" borderId="0" applyNumberFormat="0" applyBorder="0" applyAlignment="0" applyProtection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33" fillId="9" borderId="0" applyNumberFormat="0" applyBorder="0" applyAlignment="0" applyProtection="0"/>
    <xf numFmtId="0" fontId="33" fillId="9" borderId="0" applyNumberFormat="0" applyBorder="0" applyAlignment="0" applyProtection="0"/>
    <xf numFmtId="0" fontId="33" fillId="12" borderId="0" applyNumberFormat="0" applyBorder="0" applyAlignment="0" applyProtection="0"/>
    <xf numFmtId="0" fontId="33" fillId="12" borderId="0" applyNumberFormat="0" applyBorder="0" applyAlignment="0" applyProtection="0"/>
    <xf numFmtId="0" fontId="33" fillId="12" borderId="0" applyNumberFormat="0" applyBorder="0" applyAlignment="0" applyProtection="0"/>
    <xf numFmtId="0" fontId="33" fillId="12" borderId="0" applyNumberFormat="0" applyBorder="0" applyAlignment="0" applyProtection="0"/>
    <xf numFmtId="0" fontId="33" fillId="13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2" fillId="14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4" borderId="0" applyNumberFormat="0" applyBorder="0" applyAlignment="0" applyProtection="0"/>
    <xf numFmtId="0" fontId="33" fillId="4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6" borderId="0" applyNumberFormat="0" applyBorder="0" applyAlignment="0" applyProtection="0"/>
    <xf numFmtId="0" fontId="33" fillId="6" borderId="0" applyNumberFormat="0" applyBorder="0" applyAlignment="0" applyProtection="0"/>
    <xf numFmtId="0" fontId="32" fillId="16" borderId="0" applyNumberFormat="0" applyBorder="0" applyAlignment="0" applyProtection="0"/>
    <xf numFmtId="0" fontId="33" fillId="17" borderId="0" applyNumberFormat="0" applyBorder="0" applyAlignment="0" applyProtection="0"/>
    <xf numFmtId="0" fontId="33" fillId="17" borderId="0" applyNumberFormat="0" applyBorder="0" applyAlignment="0" applyProtection="0"/>
    <xf numFmtId="0" fontId="33" fillId="6" borderId="0" applyNumberFormat="0" applyBorder="0" applyAlignment="0" applyProtection="0"/>
    <xf numFmtId="0" fontId="33" fillId="6" borderId="0" applyNumberFormat="0" applyBorder="0" applyAlignment="0" applyProtection="0"/>
    <xf numFmtId="0" fontId="33" fillId="6" borderId="0" applyNumberFormat="0" applyBorder="0" applyAlignment="0" applyProtection="0"/>
    <xf numFmtId="0" fontId="33" fillId="6" borderId="0" applyNumberFormat="0" applyBorder="0" applyAlignment="0" applyProtection="0"/>
    <xf numFmtId="0" fontId="33" fillId="2" borderId="0" applyNumberFormat="0" applyBorder="0" applyAlignment="0" applyProtection="0"/>
    <xf numFmtId="0" fontId="33" fillId="2" borderId="0" applyNumberFormat="0" applyBorder="0" applyAlignment="0" applyProtection="0"/>
    <xf numFmtId="0" fontId="33" fillId="6" borderId="0" applyNumberFormat="0" applyBorder="0" applyAlignment="0" applyProtection="0"/>
    <xf numFmtId="0" fontId="33" fillId="6" borderId="0" applyNumberFormat="0" applyBorder="0" applyAlignment="0" applyProtection="0"/>
    <xf numFmtId="0" fontId="33" fillId="8" borderId="0" applyNumberFormat="0" applyBorder="0" applyAlignment="0" applyProtection="0"/>
    <xf numFmtId="0" fontId="33" fillId="8" borderId="0" applyNumberFormat="0" applyBorder="0" applyAlignment="0" applyProtection="0"/>
    <xf numFmtId="0" fontId="33" fillId="8" borderId="0" applyNumberFormat="0" applyBorder="0" applyAlignment="0" applyProtection="0"/>
    <xf numFmtId="0" fontId="33" fillId="8" borderId="0" applyNumberFormat="0" applyBorder="0" applyAlignment="0" applyProtection="0"/>
    <xf numFmtId="0" fontId="33" fillId="18" borderId="0" applyNumberFormat="0" applyBorder="0" applyAlignment="0" applyProtection="0"/>
    <xf numFmtId="0" fontId="33" fillId="5" borderId="0" applyNumberFormat="0" applyBorder="0" applyAlignment="0" applyProtection="0"/>
    <xf numFmtId="0" fontId="33" fillId="5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2" fillId="5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9" borderId="0" applyNumberFormat="0" applyBorder="0" applyAlignment="0" applyProtection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33" fillId="9" borderId="0" applyNumberFormat="0" applyBorder="0" applyAlignment="0" applyProtection="0"/>
    <xf numFmtId="0" fontId="33" fillId="9" borderId="0" applyNumberFormat="0" applyBorder="0" applyAlignment="0" applyProtection="0"/>
    <xf numFmtId="0" fontId="32" fillId="3" borderId="0" applyNumberFormat="0" applyBorder="0" applyAlignment="0" applyProtection="0"/>
    <xf numFmtId="0" fontId="33" fillId="12" borderId="0" applyNumberFormat="0" applyBorder="0" applyAlignment="0" applyProtection="0"/>
    <xf numFmtId="0" fontId="33" fillId="12" borderId="0" applyNumberFormat="0" applyBorder="0" applyAlignment="0" applyProtection="0"/>
    <xf numFmtId="0" fontId="33" fillId="9" borderId="0" applyNumberFormat="0" applyBorder="0" applyAlignment="0" applyProtection="0"/>
    <xf numFmtId="0" fontId="33" fillId="9" borderId="0" applyNumberFormat="0" applyBorder="0" applyAlignment="0" applyProtection="0"/>
    <xf numFmtId="0" fontId="33" fillId="9" borderId="0" applyNumberFormat="0" applyBorder="0" applyAlignment="0" applyProtection="0"/>
    <xf numFmtId="0" fontId="33" fillId="9" borderId="0" applyNumberFormat="0" applyBorder="0" applyAlignment="0" applyProtection="0"/>
    <xf numFmtId="0" fontId="33" fillId="9" borderId="0" applyNumberFormat="0" applyBorder="0" applyAlignment="0" applyProtection="0"/>
    <xf numFmtId="0" fontId="33" fillId="9" borderId="0" applyNumberFormat="0" applyBorder="0" applyAlignment="0" applyProtection="0"/>
    <xf numFmtId="0" fontId="33" fillId="12" borderId="0" applyNumberFormat="0" applyBorder="0" applyAlignment="0" applyProtection="0"/>
    <xf numFmtId="0" fontId="33" fillId="12" borderId="0" applyNumberFormat="0" applyBorder="0" applyAlignment="0" applyProtection="0"/>
    <xf numFmtId="0" fontId="33" fillId="12" borderId="0" applyNumberFormat="0" applyBorder="0" applyAlignment="0" applyProtection="0"/>
    <xf numFmtId="0" fontId="33" fillId="12" borderId="0" applyNumberFormat="0" applyBorder="0" applyAlignment="0" applyProtection="0"/>
    <xf numFmtId="0" fontId="33" fillId="7" borderId="0" applyNumberFormat="0" applyBorder="0" applyAlignment="0" applyProtection="0"/>
    <xf numFmtId="0" fontId="33" fillId="20" borderId="0" applyNumberFormat="0" applyBorder="0" applyProtection="0">
      <alignment horizontal="left"/>
    </xf>
    <xf numFmtId="0" fontId="33" fillId="20" borderId="0" applyNumberFormat="0" applyBorder="0" applyProtection="0">
      <alignment horizontal="left"/>
    </xf>
    <xf numFmtId="0" fontId="33" fillId="20" borderId="0" applyNumberFormat="0" applyBorder="0" applyProtection="0">
      <alignment horizontal="left"/>
    </xf>
    <xf numFmtId="0" fontId="33" fillId="20" borderId="0" applyNumberFormat="0" applyBorder="0" applyProtection="0">
      <alignment horizontal="left"/>
    </xf>
    <xf numFmtId="0" fontId="33" fillId="20" borderId="0" applyNumberFormat="0" applyBorder="0" applyProtection="0">
      <alignment horizontal="left"/>
    </xf>
    <xf numFmtId="0" fontId="33" fillId="20" borderId="0" applyNumberFormat="0" applyBorder="0" applyProtection="0">
      <alignment horizontal="left"/>
    </xf>
    <xf numFmtId="0" fontId="33" fillId="20" borderId="0" applyNumberFormat="0" applyBorder="0" applyProtection="0">
      <alignment horizontal="left"/>
    </xf>
    <xf numFmtId="0" fontId="33" fillId="20" borderId="0" applyNumberFormat="0" applyBorder="0" applyProtection="0">
      <alignment horizontal="left"/>
    </xf>
    <xf numFmtId="0" fontId="33" fillId="7" borderId="0" applyNumberFormat="0" applyBorder="0" applyAlignment="0" applyProtection="0"/>
    <xf numFmtId="0" fontId="33" fillId="21" borderId="0" applyNumberFormat="0" applyBorder="0" applyProtection="0">
      <alignment horizontal="left"/>
    </xf>
    <xf numFmtId="0" fontId="33" fillId="10" borderId="0" applyNumberFormat="0" applyBorder="0" applyAlignment="0" applyProtection="0"/>
    <xf numFmtId="0" fontId="33" fillId="22" borderId="0" applyNumberFormat="0" applyBorder="0" applyProtection="0">
      <alignment horizontal="left"/>
    </xf>
    <xf numFmtId="0" fontId="33" fillId="22" borderId="0" applyNumberFormat="0" applyBorder="0" applyProtection="0">
      <alignment horizontal="left"/>
    </xf>
    <xf numFmtId="0" fontId="33" fillId="22" borderId="0" applyNumberFormat="0" applyBorder="0" applyProtection="0">
      <alignment horizontal="left"/>
    </xf>
    <xf numFmtId="0" fontId="33" fillId="22" borderId="0" applyNumberFormat="0" applyBorder="0" applyProtection="0">
      <alignment horizontal="left"/>
    </xf>
    <xf numFmtId="0" fontId="33" fillId="22" borderId="0" applyNumberFormat="0" applyBorder="0" applyProtection="0">
      <alignment horizontal="left"/>
    </xf>
    <xf numFmtId="0" fontId="33" fillId="22" borderId="0" applyNumberFormat="0" applyBorder="0" applyProtection="0">
      <alignment horizontal="left"/>
    </xf>
    <xf numFmtId="0" fontId="33" fillId="22" borderId="0" applyNumberFormat="0" applyBorder="0" applyProtection="0">
      <alignment horizontal="left"/>
    </xf>
    <xf numFmtId="0" fontId="33" fillId="22" borderId="0" applyNumberFormat="0" applyBorder="0" applyProtection="0">
      <alignment horizontal="left"/>
    </xf>
    <xf numFmtId="0" fontId="33" fillId="10" borderId="0" applyNumberFormat="0" applyBorder="0" applyAlignment="0" applyProtection="0"/>
    <xf numFmtId="0" fontId="33" fillId="23" borderId="0" applyNumberFormat="0" applyBorder="0" applyProtection="0">
      <alignment horizontal="left"/>
    </xf>
    <xf numFmtId="0" fontId="33" fillId="14" borderId="0" applyNumberFormat="0" applyBorder="0" applyAlignment="0" applyProtection="0"/>
    <xf numFmtId="0" fontId="33" fillId="24" borderId="0" applyNumberFormat="0" applyBorder="0" applyProtection="0">
      <alignment horizontal="left"/>
    </xf>
    <xf numFmtId="0" fontId="33" fillId="24" borderId="0" applyNumberFormat="0" applyBorder="0" applyProtection="0">
      <alignment horizontal="left"/>
    </xf>
    <xf numFmtId="0" fontId="33" fillId="24" borderId="0" applyNumberFormat="0" applyBorder="0" applyProtection="0">
      <alignment horizontal="left"/>
    </xf>
    <xf numFmtId="0" fontId="33" fillId="24" borderId="0" applyNumberFormat="0" applyBorder="0" applyProtection="0">
      <alignment horizontal="left"/>
    </xf>
    <xf numFmtId="0" fontId="33" fillId="24" borderId="0" applyNumberFormat="0" applyBorder="0" applyProtection="0">
      <alignment horizontal="left"/>
    </xf>
    <xf numFmtId="0" fontId="33" fillId="24" borderId="0" applyNumberFormat="0" applyBorder="0" applyProtection="0">
      <alignment horizontal="left"/>
    </xf>
    <xf numFmtId="0" fontId="33" fillId="24" borderId="0" applyNumberFormat="0" applyBorder="0" applyProtection="0">
      <alignment horizontal="left"/>
    </xf>
    <xf numFmtId="0" fontId="33" fillId="24" borderId="0" applyNumberFormat="0" applyBorder="0" applyProtection="0">
      <alignment horizontal="left"/>
    </xf>
    <xf numFmtId="0" fontId="33" fillId="14" borderId="0" applyNumberFormat="0" applyBorder="0" applyAlignment="0" applyProtection="0"/>
    <xf numFmtId="0" fontId="33" fillId="15" borderId="0" applyNumberFormat="0" applyBorder="0" applyProtection="0">
      <alignment horizontal="left"/>
    </xf>
    <xf numFmtId="0" fontId="33" fillId="16" borderId="0" applyNumberFormat="0" applyBorder="0" applyAlignment="0" applyProtection="0"/>
    <xf numFmtId="0" fontId="33" fillId="25" borderId="0" applyNumberFormat="0" applyBorder="0" applyProtection="0">
      <alignment horizontal="left"/>
    </xf>
    <xf numFmtId="0" fontId="33" fillId="25" borderId="0" applyNumberFormat="0" applyBorder="0" applyProtection="0">
      <alignment horizontal="left"/>
    </xf>
    <xf numFmtId="0" fontId="33" fillId="25" borderId="0" applyNumberFormat="0" applyBorder="0" applyProtection="0">
      <alignment horizontal="left"/>
    </xf>
    <xf numFmtId="0" fontId="33" fillId="25" borderId="0" applyNumberFormat="0" applyBorder="0" applyProtection="0">
      <alignment horizontal="left"/>
    </xf>
    <xf numFmtId="0" fontId="33" fillId="25" borderId="0" applyNumberFormat="0" applyBorder="0" applyProtection="0">
      <alignment horizontal="left"/>
    </xf>
    <xf numFmtId="0" fontId="33" fillId="25" borderId="0" applyNumberFormat="0" applyBorder="0" applyProtection="0">
      <alignment horizontal="left"/>
    </xf>
    <xf numFmtId="0" fontId="33" fillId="25" borderId="0" applyNumberFormat="0" applyBorder="0" applyProtection="0">
      <alignment horizontal="left"/>
    </xf>
    <xf numFmtId="0" fontId="33" fillId="25" borderId="0" applyNumberFormat="0" applyBorder="0" applyProtection="0">
      <alignment horizontal="left"/>
    </xf>
    <xf numFmtId="0" fontId="33" fillId="16" borderId="0" applyNumberFormat="0" applyBorder="0" applyAlignment="0" applyProtection="0"/>
    <xf numFmtId="0" fontId="33" fillId="26" borderId="0" applyNumberFormat="0" applyBorder="0" applyProtection="0">
      <alignment horizontal="left"/>
    </xf>
    <xf numFmtId="0" fontId="33" fillId="5" borderId="0" applyNumberFormat="0" applyBorder="0" applyAlignment="0" applyProtection="0"/>
    <xf numFmtId="0" fontId="33" fillId="27" borderId="0" applyNumberFormat="0" applyBorder="0" applyProtection="0">
      <alignment horizontal="left"/>
    </xf>
    <xf numFmtId="0" fontId="33" fillId="27" borderId="0" applyNumberFormat="0" applyBorder="0" applyProtection="0">
      <alignment horizontal="left"/>
    </xf>
    <xf numFmtId="0" fontId="33" fillId="27" borderId="0" applyNumberFormat="0" applyBorder="0" applyProtection="0">
      <alignment horizontal="left"/>
    </xf>
    <xf numFmtId="0" fontId="33" fillId="27" borderId="0" applyNumberFormat="0" applyBorder="0" applyProtection="0">
      <alignment horizontal="left"/>
    </xf>
    <xf numFmtId="0" fontId="33" fillId="27" borderId="0" applyNumberFormat="0" applyBorder="0" applyProtection="0">
      <alignment horizontal="left"/>
    </xf>
    <xf numFmtId="0" fontId="33" fillId="27" borderId="0" applyNumberFormat="0" applyBorder="0" applyProtection="0">
      <alignment horizontal="left"/>
    </xf>
    <xf numFmtId="0" fontId="33" fillId="27" borderId="0" applyNumberFormat="0" applyBorder="0" applyProtection="0">
      <alignment horizontal="left"/>
    </xf>
    <xf numFmtId="0" fontId="33" fillId="27" borderId="0" applyNumberFormat="0" applyBorder="0" applyProtection="0">
      <alignment horizontal="left"/>
    </xf>
    <xf numFmtId="0" fontId="33" fillId="5" borderId="0" applyNumberFormat="0" applyBorder="0" applyAlignment="0" applyProtection="0"/>
    <xf numFmtId="0" fontId="33" fillId="18" borderId="0" applyNumberFormat="0" applyBorder="0" applyProtection="0">
      <alignment horizontal="left"/>
    </xf>
    <xf numFmtId="0" fontId="33" fillId="3" borderId="0" applyNumberFormat="0" applyBorder="0" applyAlignment="0" applyProtection="0"/>
    <xf numFmtId="0" fontId="33" fillId="28" borderId="0" applyNumberFormat="0" applyBorder="0" applyProtection="0">
      <alignment horizontal="left"/>
    </xf>
    <xf numFmtId="0" fontId="33" fillId="28" borderId="0" applyNumberFormat="0" applyBorder="0" applyProtection="0">
      <alignment horizontal="left"/>
    </xf>
    <xf numFmtId="0" fontId="33" fillId="28" borderId="0" applyNumberFormat="0" applyBorder="0" applyProtection="0">
      <alignment horizontal="left"/>
    </xf>
    <xf numFmtId="0" fontId="33" fillId="28" borderId="0" applyNumberFormat="0" applyBorder="0" applyProtection="0">
      <alignment horizontal="left"/>
    </xf>
    <xf numFmtId="0" fontId="33" fillId="28" borderId="0" applyNumberFormat="0" applyBorder="0" applyProtection="0">
      <alignment horizontal="left"/>
    </xf>
    <xf numFmtId="0" fontId="33" fillId="28" borderId="0" applyNumberFormat="0" applyBorder="0" applyProtection="0">
      <alignment horizontal="left"/>
    </xf>
    <xf numFmtId="0" fontId="33" fillId="28" borderId="0" applyNumberFormat="0" applyBorder="0" applyProtection="0">
      <alignment horizontal="left"/>
    </xf>
    <xf numFmtId="0" fontId="33" fillId="28" borderId="0" applyNumberFormat="0" applyBorder="0" applyProtection="0">
      <alignment horizontal="left"/>
    </xf>
    <xf numFmtId="0" fontId="33" fillId="3" borderId="0" applyNumberFormat="0" applyBorder="0" applyAlignment="0" applyProtection="0"/>
    <xf numFmtId="0" fontId="33" fillId="29" borderId="0" applyNumberFormat="0" applyBorder="0" applyProtection="0">
      <alignment horizontal="left"/>
    </xf>
    <xf numFmtId="0" fontId="32" fillId="30" borderId="0" applyNumberFormat="0" applyBorder="0" applyAlignment="0" applyProtection="0"/>
    <xf numFmtId="0" fontId="32" fillId="31" borderId="0" applyNumberFormat="0" applyBorder="0" applyAlignment="0" applyProtection="0"/>
    <xf numFmtId="0" fontId="32" fillId="32" borderId="0" applyNumberFormat="0" applyBorder="0" applyAlignment="0" applyProtection="0"/>
    <xf numFmtId="0" fontId="32" fillId="30" borderId="0" applyNumberFormat="0" applyBorder="0" applyAlignment="0" applyProtection="0"/>
    <xf numFmtId="0" fontId="32" fillId="33" borderId="0" applyNumberFormat="0" applyBorder="0" applyAlignment="0" applyProtection="0"/>
    <xf numFmtId="0" fontId="32" fillId="3" borderId="0" applyNumberFormat="0" applyBorder="0" applyAlignment="0" applyProtection="0"/>
    <xf numFmtId="0" fontId="33" fillId="34" borderId="0" applyNumberFormat="0" applyBorder="0" applyAlignment="0" applyProtection="0"/>
    <xf numFmtId="0" fontId="33" fillId="33" borderId="0" applyNumberFormat="0" applyBorder="0" applyAlignment="0" applyProtection="0"/>
    <xf numFmtId="0" fontId="33" fillId="33" borderId="0" applyNumberFormat="0" applyBorder="0" applyAlignment="0" applyProtection="0"/>
    <xf numFmtId="0" fontId="33" fillId="34" borderId="0" applyNumberFormat="0" applyBorder="0" applyAlignment="0" applyProtection="0"/>
    <xf numFmtId="0" fontId="33" fillId="34" borderId="0" applyNumberFormat="0" applyBorder="0" applyAlignment="0" applyProtection="0"/>
    <xf numFmtId="0" fontId="32" fillId="33" borderId="0" applyNumberFormat="0" applyBorder="0" applyAlignment="0" applyProtection="0"/>
    <xf numFmtId="0" fontId="33" fillId="35" borderId="0" applyNumberFormat="0" applyBorder="0" applyAlignment="0" applyProtection="0"/>
    <xf numFmtId="0" fontId="33" fillId="35" borderId="0" applyNumberFormat="0" applyBorder="0" applyAlignment="0" applyProtection="0"/>
    <xf numFmtId="0" fontId="33" fillId="34" borderId="0" applyNumberFormat="0" applyBorder="0" applyAlignment="0" applyProtection="0"/>
    <xf numFmtId="0" fontId="33" fillId="34" borderId="0" applyNumberFormat="0" applyBorder="0" applyAlignment="0" applyProtection="0"/>
    <xf numFmtId="0" fontId="33" fillId="34" borderId="0" applyNumberFormat="0" applyBorder="0" applyAlignment="0" applyProtection="0"/>
    <xf numFmtId="0" fontId="33" fillId="34" borderId="0" applyNumberFormat="0" applyBorder="0" applyAlignment="0" applyProtection="0"/>
    <xf numFmtId="0" fontId="33" fillId="30" borderId="0" applyNumberFormat="0" applyBorder="0" applyAlignment="0" applyProtection="0"/>
    <xf numFmtId="0" fontId="33" fillId="30" borderId="0" applyNumberFormat="0" applyBorder="0" applyAlignment="0" applyProtection="0"/>
    <xf numFmtId="0" fontId="33" fillId="34" borderId="0" applyNumberFormat="0" applyBorder="0" applyAlignment="0" applyProtection="0"/>
    <xf numFmtId="0" fontId="33" fillId="34" borderId="0" applyNumberFormat="0" applyBorder="0" applyAlignment="0" applyProtection="0"/>
    <xf numFmtId="0" fontId="33" fillId="36" borderId="0" applyNumberFormat="0" applyBorder="0" applyAlignment="0" applyProtection="0"/>
    <xf numFmtId="0" fontId="33" fillId="36" borderId="0" applyNumberFormat="0" applyBorder="0" applyAlignment="0" applyProtection="0"/>
    <xf numFmtId="0" fontId="33" fillId="36" borderId="0" applyNumberFormat="0" applyBorder="0" applyAlignment="0" applyProtection="0"/>
    <xf numFmtId="0" fontId="33" fillId="36" borderId="0" applyNumberFormat="0" applyBorder="0" applyAlignment="0" applyProtection="0"/>
    <xf numFmtId="0" fontId="33" fillId="37" borderId="0" applyNumberFormat="0" applyBorder="0" applyAlignment="0" applyProtection="0"/>
    <xf numFmtId="0" fontId="33" fillId="31" borderId="0" applyNumberFormat="0" applyBorder="0" applyAlignment="0" applyProtection="0"/>
    <xf numFmtId="0" fontId="33" fillId="31" borderId="0" applyNumberFormat="0" applyBorder="0" applyAlignment="0" applyProtection="0"/>
    <xf numFmtId="0" fontId="33" fillId="37" borderId="0" applyNumberFormat="0" applyBorder="0" applyAlignment="0" applyProtection="0"/>
    <xf numFmtId="0" fontId="33" fillId="37" borderId="0" applyNumberFormat="0" applyBorder="0" applyAlignment="0" applyProtection="0"/>
    <xf numFmtId="0" fontId="32" fillId="31" borderId="0" applyNumberFormat="0" applyBorder="0" applyAlignment="0" applyProtection="0"/>
    <xf numFmtId="0" fontId="33" fillId="37" borderId="0" applyNumberFormat="0" applyBorder="0" applyAlignment="0" applyProtection="0"/>
    <xf numFmtId="0" fontId="33" fillId="37" borderId="0" applyNumberFormat="0" applyBorder="0" applyAlignment="0" applyProtection="0"/>
    <xf numFmtId="0" fontId="33" fillId="37" borderId="0" applyNumberFormat="0" applyBorder="0" applyAlignment="0" applyProtection="0"/>
    <xf numFmtId="0" fontId="33" fillId="37" borderId="0" applyNumberFormat="0" applyBorder="0" applyAlignment="0" applyProtection="0"/>
    <xf numFmtId="0" fontId="33" fillId="37" borderId="0" applyNumberFormat="0" applyBorder="0" applyAlignment="0" applyProtection="0"/>
    <xf numFmtId="0" fontId="33" fillId="37" borderId="0" applyNumberFormat="0" applyBorder="0" applyAlignment="0" applyProtection="0"/>
    <xf numFmtId="0" fontId="33" fillId="38" borderId="0" applyNumberFormat="0" applyBorder="0" applyAlignment="0" applyProtection="0"/>
    <xf numFmtId="0" fontId="33" fillId="39" borderId="0" applyNumberFormat="0" applyBorder="0" applyAlignment="0" applyProtection="0"/>
    <xf numFmtId="0" fontId="33" fillId="39" borderId="0" applyNumberFormat="0" applyBorder="0" applyAlignment="0" applyProtection="0"/>
    <xf numFmtId="0" fontId="33" fillId="38" borderId="0" applyNumberFormat="0" applyBorder="0" applyAlignment="0" applyProtection="0"/>
    <xf numFmtId="0" fontId="33" fillId="38" borderId="0" applyNumberFormat="0" applyBorder="0" applyAlignment="0" applyProtection="0"/>
    <xf numFmtId="0" fontId="32" fillId="39" borderId="0" applyNumberFormat="0" applyBorder="0" applyAlignment="0" applyProtection="0"/>
    <xf numFmtId="0" fontId="33" fillId="40" borderId="0" applyNumberFormat="0" applyBorder="0" applyAlignment="0" applyProtection="0"/>
    <xf numFmtId="0" fontId="33" fillId="40" borderId="0" applyNumberFormat="0" applyBorder="0" applyAlignment="0" applyProtection="0"/>
    <xf numFmtId="0" fontId="33" fillId="38" borderId="0" applyNumberFormat="0" applyBorder="0" applyAlignment="0" applyProtection="0"/>
    <xf numFmtId="0" fontId="33" fillId="38" borderId="0" applyNumberFormat="0" applyBorder="0" applyAlignment="0" applyProtection="0"/>
    <xf numFmtId="0" fontId="33" fillId="38" borderId="0" applyNumberFormat="0" applyBorder="0" applyAlignment="0" applyProtection="0"/>
    <xf numFmtId="0" fontId="33" fillId="38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33" fillId="38" borderId="0" applyNumberFormat="0" applyBorder="0" applyAlignment="0" applyProtection="0"/>
    <xf numFmtId="0" fontId="33" fillId="38" borderId="0" applyNumberFormat="0" applyBorder="0" applyAlignment="0" applyProtection="0"/>
    <xf numFmtId="0" fontId="33" fillId="38" borderId="0" applyNumberFormat="0" applyBorder="0" applyAlignment="0" applyProtection="0"/>
    <xf numFmtId="0" fontId="33" fillId="38" borderId="0" applyNumberFormat="0" applyBorder="0" applyAlignment="0" applyProtection="0"/>
    <xf numFmtId="0" fontId="33" fillId="34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34" borderId="0" applyNumberFormat="0" applyBorder="0" applyAlignment="0" applyProtection="0"/>
    <xf numFmtId="0" fontId="33" fillId="34" borderId="0" applyNumberFormat="0" applyBorder="0" applyAlignment="0" applyProtection="0"/>
    <xf numFmtId="0" fontId="32" fillId="16" borderId="0" applyNumberFormat="0" applyBorder="0" applyAlignment="0" applyProtection="0"/>
    <xf numFmtId="0" fontId="33" fillId="17" borderId="0" applyNumberFormat="0" applyBorder="0" applyAlignment="0" applyProtection="0"/>
    <xf numFmtId="0" fontId="33" fillId="17" borderId="0" applyNumberFormat="0" applyBorder="0" applyAlignment="0" applyProtection="0"/>
    <xf numFmtId="0" fontId="33" fillId="34" borderId="0" applyNumberFormat="0" applyBorder="0" applyAlignment="0" applyProtection="0"/>
    <xf numFmtId="0" fontId="33" fillId="34" borderId="0" applyNumberFormat="0" applyBorder="0" applyAlignment="0" applyProtection="0"/>
    <xf numFmtId="0" fontId="33" fillId="34" borderId="0" applyNumberFormat="0" applyBorder="0" applyAlignment="0" applyProtection="0"/>
    <xf numFmtId="0" fontId="33" fillId="34" borderId="0" applyNumberFormat="0" applyBorder="0" applyAlignment="0" applyProtection="0"/>
    <xf numFmtId="0" fontId="33" fillId="30" borderId="0" applyNumberFormat="0" applyBorder="0" applyAlignment="0" applyProtection="0"/>
    <xf numFmtId="0" fontId="33" fillId="30" borderId="0" applyNumberFormat="0" applyBorder="0" applyAlignment="0" applyProtection="0"/>
    <xf numFmtId="0" fontId="33" fillId="34" borderId="0" applyNumberFormat="0" applyBorder="0" applyAlignment="0" applyProtection="0"/>
    <xf numFmtId="0" fontId="33" fillId="34" borderId="0" applyNumberFormat="0" applyBorder="0" applyAlignment="0" applyProtection="0"/>
    <xf numFmtId="0" fontId="33" fillId="36" borderId="0" applyNumberFormat="0" applyBorder="0" applyAlignment="0" applyProtection="0"/>
    <xf numFmtId="0" fontId="33" fillId="36" borderId="0" applyNumberFormat="0" applyBorder="0" applyAlignment="0" applyProtection="0"/>
    <xf numFmtId="0" fontId="33" fillId="36" borderId="0" applyNumberFormat="0" applyBorder="0" applyAlignment="0" applyProtection="0"/>
    <xf numFmtId="0" fontId="33" fillId="36" borderId="0" applyNumberFormat="0" applyBorder="0" applyAlignment="0" applyProtection="0"/>
    <xf numFmtId="0" fontId="33" fillId="41" borderId="0" applyNumberFormat="0" applyBorder="0" applyAlignment="0" applyProtection="0"/>
    <xf numFmtId="0" fontId="33" fillId="33" borderId="0" applyNumberFormat="0" applyBorder="0" applyAlignment="0" applyProtection="0"/>
    <xf numFmtId="0" fontId="33" fillId="33" borderId="0" applyNumberFormat="0" applyBorder="0" applyAlignment="0" applyProtection="0"/>
    <xf numFmtId="0" fontId="33" fillId="41" borderId="0" applyNumberFormat="0" applyBorder="0" applyAlignment="0" applyProtection="0"/>
    <xf numFmtId="0" fontId="33" fillId="41" borderId="0" applyNumberFormat="0" applyBorder="0" applyAlignment="0" applyProtection="0"/>
    <xf numFmtId="0" fontId="32" fillId="33" borderId="0" applyNumberFormat="0" applyBorder="0" applyAlignment="0" applyProtection="0"/>
    <xf numFmtId="0" fontId="33" fillId="35" borderId="0" applyNumberFormat="0" applyBorder="0" applyAlignment="0" applyProtection="0"/>
    <xf numFmtId="0" fontId="33" fillId="35" borderId="0" applyNumberFormat="0" applyBorder="0" applyAlignment="0" applyProtection="0"/>
    <xf numFmtId="0" fontId="33" fillId="41" borderId="0" applyNumberFormat="0" applyBorder="0" applyAlignment="0" applyProtection="0"/>
    <xf numFmtId="0" fontId="33" fillId="41" borderId="0" applyNumberFormat="0" applyBorder="0" applyAlignment="0" applyProtection="0"/>
    <xf numFmtId="0" fontId="33" fillId="41" borderId="0" applyNumberFormat="0" applyBorder="0" applyAlignment="0" applyProtection="0"/>
    <xf numFmtId="0" fontId="33" fillId="41" borderId="0" applyNumberFormat="0" applyBorder="0" applyAlignment="0" applyProtection="0"/>
    <xf numFmtId="0" fontId="33" fillId="41" borderId="0" applyNumberFormat="0" applyBorder="0" applyAlignment="0" applyProtection="0"/>
    <xf numFmtId="0" fontId="33" fillId="41" borderId="0" applyNumberFormat="0" applyBorder="0" applyAlignment="0" applyProtection="0"/>
    <xf numFmtId="0" fontId="33" fillId="35" borderId="0" applyNumberFormat="0" applyBorder="0" applyAlignment="0" applyProtection="0"/>
    <xf numFmtId="0" fontId="33" fillId="35" borderId="0" applyNumberFormat="0" applyBorder="0" applyAlignment="0" applyProtection="0"/>
    <xf numFmtId="0" fontId="33" fillId="35" borderId="0" applyNumberFormat="0" applyBorder="0" applyAlignment="0" applyProtection="0"/>
    <xf numFmtId="0" fontId="33" fillId="35" borderId="0" applyNumberFormat="0" applyBorder="0" applyAlignment="0" applyProtection="0"/>
    <xf numFmtId="0" fontId="33" fillId="9" borderId="0" applyNumberFormat="0" applyBorder="0" applyAlignment="0" applyProtection="0"/>
    <xf numFmtId="0" fontId="33" fillId="42" borderId="0" applyNumberFormat="0" applyBorder="0" applyAlignment="0" applyProtection="0"/>
    <xf numFmtId="0" fontId="33" fillId="42" borderId="0" applyNumberFormat="0" applyBorder="0" applyAlignment="0" applyProtection="0"/>
    <xf numFmtId="0" fontId="33" fillId="9" borderId="0" applyNumberFormat="0" applyBorder="0" applyAlignment="0" applyProtection="0"/>
    <xf numFmtId="0" fontId="33" fillId="9" borderId="0" applyNumberFormat="0" applyBorder="0" applyAlignment="0" applyProtection="0"/>
    <xf numFmtId="0" fontId="32" fillId="42" borderId="0" applyNumberFormat="0" applyBorder="0" applyAlignment="0" applyProtection="0"/>
    <xf numFmtId="0" fontId="33" fillId="43" borderId="0" applyNumberFormat="0" applyBorder="0" applyAlignment="0" applyProtection="0"/>
    <xf numFmtId="0" fontId="33" fillId="43" borderId="0" applyNumberFormat="0" applyBorder="0" applyAlignment="0" applyProtection="0"/>
    <xf numFmtId="0" fontId="33" fillId="9" borderId="0" applyNumberFormat="0" applyBorder="0" applyAlignment="0" applyProtection="0"/>
    <xf numFmtId="0" fontId="33" fillId="9" borderId="0" applyNumberFormat="0" applyBorder="0" applyAlignment="0" applyProtection="0"/>
    <xf numFmtId="0" fontId="33" fillId="9" borderId="0" applyNumberFormat="0" applyBorder="0" applyAlignment="0" applyProtection="0"/>
    <xf numFmtId="0" fontId="33" fillId="9" borderId="0" applyNumberFormat="0" applyBorder="0" applyAlignment="0" applyProtection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33" fillId="9" borderId="0" applyNumberFormat="0" applyBorder="0" applyAlignment="0" applyProtection="0"/>
    <xf numFmtId="0" fontId="33" fillId="9" borderId="0" applyNumberFormat="0" applyBorder="0" applyAlignment="0" applyProtection="0"/>
    <xf numFmtId="0" fontId="33" fillId="12" borderId="0" applyNumberFormat="0" applyBorder="0" applyAlignment="0" applyProtection="0"/>
    <xf numFmtId="0" fontId="33" fillId="12" borderId="0" applyNumberFormat="0" applyBorder="0" applyAlignment="0" applyProtection="0"/>
    <xf numFmtId="0" fontId="33" fillId="12" borderId="0" applyNumberFormat="0" applyBorder="0" applyAlignment="0" applyProtection="0"/>
    <xf numFmtId="0" fontId="33" fillId="12" borderId="0" applyNumberFormat="0" applyBorder="0" applyAlignment="0" applyProtection="0"/>
    <xf numFmtId="0" fontId="33" fillId="33" borderId="0" applyNumberFormat="0" applyBorder="0" applyAlignment="0" applyProtection="0"/>
    <xf numFmtId="0" fontId="33" fillId="27" borderId="0" applyNumberFormat="0" applyBorder="0" applyProtection="0">
      <alignment horizontal="left"/>
    </xf>
    <xf numFmtId="0" fontId="33" fillId="27" borderId="0" applyNumberFormat="0" applyBorder="0" applyProtection="0">
      <alignment horizontal="left"/>
    </xf>
    <xf numFmtId="0" fontId="33" fillId="27" borderId="0" applyNumberFormat="0" applyBorder="0" applyProtection="0">
      <alignment horizontal="left"/>
    </xf>
    <xf numFmtId="0" fontId="33" fillId="27" borderId="0" applyNumberFormat="0" applyBorder="0" applyProtection="0">
      <alignment horizontal="left"/>
    </xf>
    <xf numFmtId="0" fontId="33" fillId="27" borderId="0" applyNumberFormat="0" applyBorder="0" applyProtection="0">
      <alignment horizontal="left"/>
    </xf>
    <xf numFmtId="0" fontId="33" fillId="27" borderId="0" applyNumberFormat="0" applyBorder="0" applyProtection="0">
      <alignment horizontal="left"/>
    </xf>
    <xf numFmtId="0" fontId="33" fillId="27" borderId="0" applyNumberFormat="0" applyBorder="0" applyProtection="0">
      <alignment horizontal="left"/>
    </xf>
    <xf numFmtId="0" fontId="33" fillId="27" borderId="0" applyNumberFormat="0" applyBorder="0" applyProtection="0">
      <alignment horizontal="left"/>
    </xf>
    <xf numFmtId="0" fontId="33" fillId="33" borderId="0" applyNumberFormat="0" applyBorder="0" applyAlignment="0" applyProtection="0"/>
    <xf numFmtId="0" fontId="33" fillId="44" borderId="0" applyNumberFormat="0" applyBorder="0" applyProtection="0">
      <alignment horizontal="left"/>
    </xf>
    <xf numFmtId="0" fontId="33" fillId="31" borderId="0" applyNumberFormat="0" applyBorder="0" applyAlignment="0" applyProtection="0"/>
    <xf numFmtId="0" fontId="33" fillId="45" borderId="0" applyNumberFormat="0" applyBorder="0" applyProtection="0">
      <alignment horizontal="left"/>
    </xf>
    <xf numFmtId="0" fontId="33" fillId="45" borderId="0" applyNumberFormat="0" applyBorder="0" applyProtection="0">
      <alignment horizontal="left"/>
    </xf>
    <xf numFmtId="0" fontId="33" fillId="45" borderId="0" applyNumberFormat="0" applyBorder="0" applyProtection="0">
      <alignment horizontal="left"/>
    </xf>
    <xf numFmtId="0" fontId="33" fillId="45" borderId="0" applyNumberFormat="0" applyBorder="0" applyProtection="0">
      <alignment horizontal="left"/>
    </xf>
    <xf numFmtId="0" fontId="33" fillId="45" borderId="0" applyNumberFormat="0" applyBorder="0" applyProtection="0">
      <alignment horizontal="left"/>
    </xf>
    <xf numFmtId="0" fontId="33" fillId="45" borderId="0" applyNumberFormat="0" applyBorder="0" applyProtection="0">
      <alignment horizontal="left"/>
    </xf>
    <xf numFmtId="0" fontId="33" fillId="45" borderId="0" applyNumberFormat="0" applyBorder="0" applyProtection="0">
      <alignment horizontal="left"/>
    </xf>
    <xf numFmtId="0" fontId="33" fillId="45" borderId="0" applyNumberFormat="0" applyBorder="0" applyProtection="0">
      <alignment horizontal="left"/>
    </xf>
    <xf numFmtId="0" fontId="33" fillId="31" borderId="0" applyNumberFormat="0" applyBorder="0" applyAlignment="0" applyProtection="0"/>
    <xf numFmtId="0" fontId="33" fillId="22" borderId="0" applyNumberFormat="0" applyBorder="0" applyProtection="0">
      <alignment horizontal="left"/>
    </xf>
    <xf numFmtId="0" fontId="33" fillId="39" borderId="0" applyNumberFormat="0" applyBorder="0" applyAlignment="0" applyProtection="0"/>
    <xf numFmtId="0" fontId="33" fillId="24" borderId="0" applyNumberFormat="0" applyBorder="0" applyProtection="0">
      <alignment horizontal="left"/>
    </xf>
    <xf numFmtId="0" fontId="33" fillId="24" borderId="0" applyNumberFormat="0" applyBorder="0" applyProtection="0">
      <alignment horizontal="left"/>
    </xf>
    <xf numFmtId="0" fontId="33" fillId="24" borderId="0" applyNumberFormat="0" applyBorder="0" applyProtection="0">
      <alignment horizontal="left"/>
    </xf>
    <xf numFmtId="0" fontId="33" fillId="24" borderId="0" applyNumberFormat="0" applyBorder="0" applyProtection="0">
      <alignment horizontal="left"/>
    </xf>
    <xf numFmtId="0" fontId="33" fillId="24" borderId="0" applyNumberFormat="0" applyBorder="0" applyProtection="0">
      <alignment horizontal="left"/>
    </xf>
    <xf numFmtId="0" fontId="33" fillId="24" borderId="0" applyNumberFormat="0" applyBorder="0" applyProtection="0">
      <alignment horizontal="left"/>
    </xf>
    <xf numFmtId="0" fontId="33" fillId="24" borderId="0" applyNumberFormat="0" applyBorder="0" applyProtection="0">
      <alignment horizontal="left"/>
    </xf>
    <xf numFmtId="0" fontId="33" fillId="24" borderId="0" applyNumberFormat="0" applyBorder="0" applyProtection="0">
      <alignment horizontal="left"/>
    </xf>
    <xf numFmtId="0" fontId="33" fillId="39" borderId="0" applyNumberFormat="0" applyBorder="0" applyAlignment="0" applyProtection="0"/>
    <xf numFmtId="0" fontId="33" fillId="40" borderId="0" applyNumberFormat="0" applyBorder="0" applyProtection="0">
      <alignment horizontal="left"/>
    </xf>
    <xf numFmtId="0" fontId="33" fillId="16" borderId="0" applyNumberFormat="0" applyBorder="0" applyAlignment="0" applyProtection="0"/>
    <xf numFmtId="0" fontId="33" fillId="46" borderId="0" applyNumberFormat="0" applyBorder="0" applyProtection="0">
      <alignment horizontal="left"/>
    </xf>
    <xf numFmtId="0" fontId="33" fillId="46" borderId="0" applyNumberFormat="0" applyBorder="0" applyProtection="0">
      <alignment horizontal="left"/>
    </xf>
    <xf numFmtId="0" fontId="33" fillId="46" borderId="0" applyNumberFormat="0" applyBorder="0" applyProtection="0">
      <alignment horizontal="left"/>
    </xf>
    <xf numFmtId="0" fontId="33" fillId="46" borderId="0" applyNumberFormat="0" applyBorder="0" applyProtection="0">
      <alignment horizontal="left"/>
    </xf>
    <xf numFmtId="0" fontId="33" fillId="46" borderId="0" applyNumberFormat="0" applyBorder="0" applyProtection="0">
      <alignment horizontal="left"/>
    </xf>
    <xf numFmtId="0" fontId="33" fillId="46" borderId="0" applyNumberFormat="0" applyBorder="0" applyProtection="0">
      <alignment horizontal="left"/>
    </xf>
    <xf numFmtId="0" fontId="33" fillId="46" borderId="0" applyNumberFormat="0" applyBorder="0" applyProtection="0">
      <alignment horizontal="left"/>
    </xf>
    <xf numFmtId="0" fontId="33" fillId="46" borderId="0" applyNumberFormat="0" applyBorder="0" applyProtection="0">
      <alignment horizontal="left"/>
    </xf>
    <xf numFmtId="0" fontId="33" fillId="16" borderId="0" applyNumberFormat="0" applyBorder="0" applyAlignment="0" applyProtection="0"/>
    <xf numFmtId="0" fontId="33" fillId="26" borderId="0" applyNumberFormat="0" applyBorder="0" applyProtection="0">
      <alignment horizontal="left"/>
    </xf>
    <xf numFmtId="0" fontId="33" fillId="33" borderId="0" applyNumberFormat="0" applyBorder="0" applyAlignment="0" applyProtection="0"/>
    <xf numFmtId="0" fontId="33" fillId="27" borderId="0" applyNumberFormat="0" applyBorder="0" applyProtection="0">
      <alignment horizontal="left"/>
    </xf>
    <xf numFmtId="0" fontId="33" fillId="27" borderId="0" applyNumberFormat="0" applyBorder="0" applyProtection="0">
      <alignment horizontal="left"/>
    </xf>
    <xf numFmtId="0" fontId="33" fillId="27" borderId="0" applyNumberFormat="0" applyBorder="0" applyProtection="0">
      <alignment horizontal="left"/>
    </xf>
    <xf numFmtId="0" fontId="33" fillId="27" borderId="0" applyNumberFormat="0" applyBorder="0" applyProtection="0">
      <alignment horizontal="left"/>
    </xf>
    <xf numFmtId="0" fontId="33" fillId="27" borderId="0" applyNumberFormat="0" applyBorder="0" applyProtection="0">
      <alignment horizontal="left"/>
    </xf>
    <xf numFmtId="0" fontId="33" fillId="27" borderId="0" applyNumberFormat="0" applyBorder="0" applyProtection="0">
      <alignment horizontal="left"/>
    </xf>
    <xf numFmtId="0" fontId="33" fillId="27" borderId="0" applyNumberFormat="0" applyBorder="0" applyProtection="0">
      <alignment horizontal="left"/>
    </xf>
    <xf numFmtId="0" fontId="33" fillId="27" borderId="0" applyNumberFormat="0" applyBorder="0" applyProtection="0">
      <alignment horizontal="left"/>
    </xf>
    <xf numFmtId="0" fontId="33" fillId="33" borderId="0" applyNumberFormat="0" applyBorder="0" applyAlignment="0" applyProtection="0"/>
    <xf numFmtId="0" fontId="33" fillId="44" borderId="0" applyNumberFormat="0" applyBorder="0" applyProtection="0">
      <alignment horizontal="left"/>
    </xf>
    <xf numFmtId="0" fontId="33" fillId="42" borderId="0" applyNumberFormat="0" applyBorder="0" applyAlignment="0" applyProtection="0"/>
    <xf numFmtId="0" fontId="33" fillId="47" borderId="0" applyNumberFormat="0" applyBorder="0" applyProtection="0">
      <alignment horizontal="left"/>
    </xf>
    <xf numFmtId="0" fontId="33" fillId="47" borderId="0" applyNumberFormat="0" applyBorder="0" applyProtection="0">
      <alignment horizontal="left"/>
    </xf>
    <xf numFmtId="0" fontId="33" fillId="47" borderId="0" applyNumberFormat="0" applyBorder="0" applyProtection="0">
      <alignment horizontal="left"/>
    </xf>
    <xf numFmtId="0" fontId="33" fillId="47" borderId="0" applyNumberFormat="0" applyBorder="0" applyProtection="0">
      <alignment horizontal="left"/>
    </xf>
    <xf numFmtId="0" fontId="33" fillId="47" borderId="0" applyNumberFormat="0" applyBorder="0" applyProtection="0">
      <alignment horizontal="left"/>
    </xf>
    <xf numFmtId="0" fontId="33" fillId="47" borderId="0" applyNumberFormat="0" applyBorder="0" applyProtection="0">
      <alignment horizontal="left"/>
    </xf>
    <xf numFmtId="0" fontId="33" fillId="47" borderId="0" applyNumberFormat="0" applyBorder="0" applyProtection="0">
      <alignment horizontal="left"/>
    </xf>
    <xf numFmtId="0" fontId="33" fillId="47" borderId="0" applyNumberFormat="0" applyBorder="0" applyProtection="0">
      <alignment horizontal="left"/>
    </xf>
    <xf numFmtId="0" fontId="33" fillId="42" borderId="0" applyNumberFormat="0" applyBorder="0" applyAlignment="0" applyProtection="0"/>
    <xf numFmtId="0" fontId="33" fillId="43" borderId="0" applyNumberFormat="0" applyBorder="0" applyProtection="0">
      <alignment horizontal="left"/>
    </xf>
    <xf numFmtId="0" fontId="34" fillId="48" borderId="0" applyNumberFormat="0" applyBorder="0" applyAlignment="0" applyProtection="0"/>
    <xf numFmtId="0" fontId="34" fillId="31" borderId="0" applyNumberFormat="0" applyBorder="0" applyAlignment="0" applyProtection="0"/>
    <xf numFmtId="0" fontId="34" fillId="32" borderId="0" applyNumberFormat="0" applyBorder="0" applyAlignment="0" applyProtection="0"/>
    <xf numFmtId="0" fontId="34" fillId="30" borderId="0" applyNumberFormat="0" applyBorder="0" applyAlignment="0" applyProtection="0"/>
    <xf numFmtId="0" fontId="34" fillId="48" borderId="0" applyNumberFormat="0" applyBorder="0" applyAlignment="0" applyProtection="0"/>
    <xf numFmtId="0" fontId="34" fillId="3" borderId="0" applyNumberFormat="0" applyBorder="0" applyAlignment="0" applyProtection="0"/>
    <xf numFmtId="0" fontId="35" fillId="49" borderId="0" applyNumberFormat="0" applyBorder="0" applyAlignment="0" applyProtection="0"/>
    <xf numFmtId="0" fontId="35" fillId="49" borderId="0" applyNumberFormat="0" applyBorder="0" applyAlignment="0" applyProtection="0"/>
    <xf numFmtId="0" fontId="34" fillId="50" borderId="0" applyNumberFormat="0" applyBorder="0" applyAlignment="0" applyProtection="0"/>
    <xf numFmtId="0" fontId="35" fillId="51" borderId="0" applyNumberFormat="0" applyBorder="0" applyAlignment="0" applyProtection="0"/>
    <xf numFmtId="0" fontId="35" fillId="49" borderId="0" applyNumberFormat="0" applyBorder="0" applyAlignment="0" applyProtection="0"/>
    <xf numFmtId="0" fontId="35" fillId="49" borderId="0" applyNumberFormat="0" applyBorder="0" applyAlignment="0" applyProtection="0"/>
    <xf numFmtId="0" fontId="35" fillId="50" borderId="0" applyNumberFormat="0" applyBorder="0" applyAlignment="0" applyProtection="0"/>
    <xf numFmtId="0" fontId="35" fillId="48" borderId="0" applyNumberFormat="0" applyBorder="0" applyAlignment="0" applyProtection="0"/>
    <xf numFmtId="0" fontId="35" fillId="49" borderId="0" applyNumberFormat="0" applyBorder="0" applyAlignment="0" applyProtection="0"/>
    <xf numFmtId="0" fontId="35" fillId="49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4" fillId="31" borderId="0" applyNumberFormat="0" applyBorder="0" applyAlignment="0" applyProtection="0"/>
    <xf numFmtId="0" fontId="35" fillId="37" borderId="0" applyNumberFormat="0" applyBorder="0" applyAlignment="0" applyProtection="0"/>
    <xf numFmtId="0" fontId="35" fillId="31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4" fillId="39" borderId="0" applyNumberFormat="0" applyBorder="0" applyAlignment="0" applyProtection="0"/>
    <xf numFmtId="0" fontId="35" fillId="40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9" borderId="0" applyNumberFormat="0" applyBorder="0" applyAlignment="0" applyProtection="0"/>
    <xf numFmtId="0" fontId="35" fillId="32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4" fillId="52" borderId="0" applyNumberFormat="0" applyBorder="0" applyAlignment="0" applyProtection="0"/>
    <xf numFmtId="0" fontId="35" fillId="53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52" borderId="0" applyNumberFormat="0" applyBorder="0" applyAlignment="0" applyProtection="0"/>
    <xf numFmtId="0" fontId="35" fillId="30" borderId="0" applyNumberFormat="0" applyBorder="0" applyAlignment="0" applyProtection="0"/>
    <xf numFmtId="0" fontId="35" fillId="34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49" borderId="0" applyNumberFormat="0" applyBorder="0" applyAlignment="0" applyProtection="0"/>
    <xf numFmtId="0" fontId="35" fillId="49" borderId="0" applyNumberFormat="0" applyBorder="0" applyAlignment="0" applyProtection="0"/>
    <xf numFmtId="0" fontId="34" fillId="48" borderId="0" applyNumberFormat="0" applyBorder="0" applyAlignment="0" applyProtection="0"/>
    <xf numFmtId="0" fontId="35" fillId="49" borderId="0" applyNumberFormat="0" applyBorder="0" applyAlignment="0" applyProtection="0"/>
    <xf numFmtId="0" fontId="35" fillId="48" borderId="0" applyNumberFormat="0" applyBorder="0" applyAlignment="0" applyProtection="0"/>
    <xf numFmtId="0" fontId="35" fillId="49" borderId="0" applyNumberFormat="0" applyBorder="0" applyAlignment="0" applyProtection="0"/>
    <xf numFmtId="0" fontId="35" fillId="49" borderId="0" applyNumberFormat="0" applyBorder="0" applyAlignment="0" applyProtection="0"/>
    <xf numFmtId="0" fontId="35" fillId="9" borderId="0" applyNumberFormat="0" applyBorder="0" applyAlignment="0" applyProtection="0"/>
    <xf numFmtId="0" fontId="35" fillId="9" borderId="0" applyNumberFormat="0" applyBorder="0" applyAlignment="0" applyProtection="0"/>
    <xf numFmtId="0" fontId="34" fillId="54" borderId="0" applyNumberFormat="0" applyBorder="0" applyAlignment="0" applyProtection="0"/>
    <xf numFmtId="0" fontId="35" fillId="55" borderId="0" applyNumberFormat="0" applyBorder="0" applyAlignment="0" applyProtection="0"/>
    <xf numFmtId="0" fontId="35" fillId="9" borderId="0" applyNumberFormat="0" applyBorder="0" applyAlignment="0" applyProtection="0"/>
    <xf numFmtId="0" fontId="35" fillId="9" borderId="0" applyNumberFormat="0" applyBorder="0" applyAlignment="0" applyProtection="0"/>
    <xf numFmtId="0" fontId="35" fillId="54" borderId="0" applyNumberFormat="0" applyBorder="0" applyAlignment="0" applyProtection="0"/>
    <xf numFmtId="0" fontId="35" fillId="3" borderId="0" applyNumberFormat="0" applyBorder="0" applyAlignment="0" applyProtection="0"/>
    <xf numFmtId="0" fontId="35" fillId="9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50" borderId="0" applyNumberFormat="0" applyBorder="0" applyAlignment="0" applyProtection="0"/>
    <xf numFmtId="0" fontId="35" fillId="27" borderId="0" applyNumberFormat="0" applyBorder="0" applyProtection="0">
      <alignment horizontal="left"/>
    </xf>
    <xf numFmtId="0" fontId="35" fillId="27" borderId="0" applyNumberFormat="0" applyBorder="0" applyProtection="0">
      <alignment horizontal="left"/>
    </xf>
    <xf numFmtId="0" fontId="35" fillId="27" borderId="0" applyNumberFormat="0" applyBorder="0" applyProtection="0">
      <alignment horizontal="left"/>
    </xf>
    <xf numFmtId="0" fontId="35" fillId="27" borderId="0" applyNumberFormat="0" applyBorder="0" applyProtection="0">
      <alignment horizontal="left"/>
    </xf>
    <xf numFmtId="0" fontId="35" fillId="56" borderId="0" applyNumberFormat="0" applyBorder="0" applyProtection="0">
      <alignment horizontal="left"/>
    </xf>
    <xf numFmtId="0" fontId="35" fillId="31" borderId="0" applyNumberFormat="0" applyBorder="0" applyAlignment="0" applyProtection="0"/>
    <xf numFmtId="0" fontId="35" fillId="45" borderId="0" applyNumberFormat="0" applyBorder="0" applyProtection="0">
      <alignment horizontal="left"/>
    </xf>
    <xf numFmtId="0" fontId="35" fillId="45" borderId="0" applyNumberFormat="0" applyBorder="0" applyProtection="0">
      <alignment horizontal="left"/>
    </xf>
    <xf numFmtId="0" fontId="35" fillId="45" borderId="0" applyNumberFormat="0" applyBorder="0" applyProtection="0">
      <alignment horizontal="left"/>
    </xf>
    <xf numFmtId="0" fontId="35" fillId="45" borderId="0" applyNumberFormat="0" applyBorder="0" applyProtection="0">
      <alignment horizontal="left"/>
    </xf>
    <xf numFmtId="0" fontId="35" fillId="22" borderId="0" applyNumberFormat="0" applyBorder="0" applyProtection="0">
      <alignment horizontal="left"/>
    </xf>
    <xf numFmtId="0" fontId="35" fillId="39" borderId="0" applyNumberFormat="0" applyBorder="0" applyAlignment="0" applyProtection="0"/>
    <xf numFmtId="0" fontId="35" fillId="24" borderId="0" applyNumberFormat="0" applyBorder="0" applyProtection="0">
      <alignment horizontal="left"/>
    </xf>
    <xf numFmtId="0" fontId="35" fillId="24" borderId="0" applyNumberFormat="0" applyBorder="0" applyProtection="0">
      <alignment horizontal="left"/>
    </xf>
    <xf numFmtId="0" fontId="35" fillId="24" borderId="0" applyNumberFormat="0" applyBorder="0" applyProtection="0">
      <alignment horizontal="left"/>
    </xf>
    <xf numFmtId="0" fontId="35" fillId="24" borderId="0" applyNumberFormat="0" applyBorder="0" applyProtection="0">
      <alignment horizontal="left"/>
    </xf>
    <xf numFmtId="0" fontId="35" fillId="40" borderId="0" applyNumberFormat="0" applyBorder="0" applyProtection="0">
      <alignment horizontal="left"/>
    </xf>
    <xf numFmtId="0" fontId="35" fillId="52" borderId="0" applyNumberFormat="0" applyBorder="0" applyAlignment="0" applyProtection="0"/>
    <xf numFmtId="0" fontId="35" fillId="57" borderId="0" applyNumberFormat="0" applyBorder="0" applyProtection="0">
      <alignment horizontal="left"/>
    </xf>
    <xf numFmtId="0" fontId="35" fillId="57" borderId="0" applyNumberFormat="0" applyBorder="0" applyProtection="0">
      <alignment horizontal="left"/>
    </xf>
    <xf numFmtId="0" fontId="35" fillId="57" borderId="0" applyNumberFormat="0" applyBorder="0" applyProtection="0">
      <alignment horizontal="left"/>
    </xf>
    <xf numFmtId="0" fontId="35" fillId="57" borderId="0" applyNumberFormat="0" applyBorder="0" applyProtection="0">
      <alignment horizontal="left"/>
    </xf>
    <xf numFmtId="0" fontId="35" fillId="53" borderId="0" applyNumberFormat="0" applyBorder="0" applyProtection="0">
      <alignment horizontal="left"/>
    </xf>
    <xf numFmtId="0" fontId="35" fillId="48" borderId="0" applyNumberFormat="0" applyBorder="0" applyAlignment="0" applyProtection="0"/>
    <xf numFmtId="0" fontId="35" fillId="27" borderId="0" applyNumberFormat="0" applyBorder="0" applyProtection="0">
      <alignment horizontal="left"/>
    </xf>
    <xf numFmtId="0" fontId="35" fillId="27" borderId="0" applyNumberFormat="0" applyBorder="0" applyProtection="0">
      <alignment horizontal="left"/>
    </xf>
    <xf numFmtId="0" fontId="35" fillId="27" borderId="0" applyNumberFormat="0" applyBorder="0" applyProtection="0">
      <alignment horizontal="left"/>
    </xf>
    <xf numFmtId="0" fontId="35" fillId="27" borderId="0" applyNumberFormat="0" applyBorder="0" applyProtection="0">
      <alignment horizontal="left"/>
    </xf>
    <xf numFmtId="0" fontId="35" fillId="49" borderId="0" applyNumberFormat="0" applyBorder="0" applyProtection="0">
      <alignment horizontal="left"/>
    </xf>
    <xf numFmtId="0" fontId="35" fillId="54" borderId="0" applyNumberFormat="0" applyBorder="0" applyAlignment="0" applyProtection="0"/>
    <xf numFmtId="0" fontId="35" fillId="22" borderId="0" applyNumberFormat="0" applyBorder="0" applyProtection="0">
      <alignment horizontal="left"/>
    </xf>
    <xf numFmtId="0" fontId="35" fillId="22" borderId="0" applyNumberFormat="0" applyBorder="0" applyProtection="0">
      <alignment horizontal="left"/>
    </xf>
    <xf numFmtId="0" fontId="35" fillId="22" borderId="0" applyNumberFormat="0" applyBorder="0" applyProtection="0">
      <alignment horizontal="left"/>
    </xf>
    <xf numFmtId="0" fontId="35" fillId="22" borderId="0" applyNumberFormat="0" applyBorder="0" applyProtection="0">
      <alignment horizontal="left"/>
    </xf>
    <xf numFmtId="0" fontId="35" fillId="58" borderId="0" applyNumberFormat="0" applyBorder="0" applyProtection="0">
      <alignment horizontal="left"/>
    </xf>
    <xf numFmtId="0" fontId="36" fillId="0" borderId="0" applyNumberFormat="0" applyFill="0" applyBorder="0" applyAlignment="0" applyProtection="0"/>
    <xf numFmtId="0" fontId="37" fillId="59" borderId="0" applyNumberFormat="0" applyBorder="0" applyAlignment="0" applyProtection="0"/>
    <xf numFmtId="0" fontId="37" fillId="59" borderId="0" applyNumberFormat="0" applyBorder="0" applyAlignment="0" applyProtection="0"/>
    <xf numFmtId="0" fontId="37" fillId="59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6" fillId="8" borderId="0" applyNumberFormat="0" applyBorder="0" applyAlignment="0" applyProtection="0"/>
    <xf numFmtId="0" fontId="36" fillId="8" borderId="0" applyNumberFormat="0" applyBorder="0" applyAlignment="0" applyProtection="0"/>
    <xf numFmtId="0" fontId="36" fillId="8" borderId="0" applyNumberFormat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4" fillId="48" borderId="0" applyNumberFormat="0" applyBorder="0" applyAlignment="0" applyProtection="0"/>
    <xf numFmtId="0" fontId="34" fillId="61" borderId="0" applyNumberFormat="0" applyBorder="0" applyAlignment="0" applyProtection="0"/>
    <xf numFmtId="0" fontId="34" fillId="61" borderId="0" applyNumberFormat="0" applyBorder="0" applyAlignment="0" applyProtection="0"/>
    <xf numFmtId="0" fontId="34" fillId="62" borderId="0" applyNumberFormat="0" applyBorder="0" applyAlignment="0" applyProtection="0"/>
    <xf numFmtId="0" fontId="34" fillId="48" borderId="0" applyNumberFormat="0" applyBorder="0" applyAlignment="0" applyProtection="0"/>
    <xf numFmtId="0" fontId="34" fillId="63" borderId="0" applyNumberFormat="0" applyBorder="0" applyAlignment="0" applyProtection="0"/>
    <xf numFmtId="0" fontId="38" fillId="10" borderId="0" applyNumberFormat="0" applyBorder="0" applyAlignment="0" applyProtection="0"/>
    <xf numFmtId="0" fontId="39" fillId="12" borderId="0" applyNumberFormat="0" applyBorder="0" applyAlignment="0" applyProtection="0"/>
    <xf numFmtId="0" fontId="39" fillId="12" borderId="0" applyNumberFormat="0" applyBorder="0" applyAlignment="0" applyProtection="0"/>
    <xf numFmtId="0" fontId="39" fillId="12" borderId="0" applyNumberFormat="0" applyBorder="0" applyAlignment="0" applyProtection="0"/>
    <xf numFmtId="0" fontId="38" fillId="10" borderId="0" applyNumberFormat="0" applyBorder="0" applyAlignment="0" applyProtection="0"/>
    <xf numFmtId="165" fontId="40" fillId="0" borderId="10" applyAlignment="0" applyProtection="0"/>
    <xf numFmtId="165" fontId="40" fillId="0" borderId="10" applyAlignment="0" applyProtection="0"/>
    <xf numFmtId="166" fontId="41" fillId="0" borderId="0" applyFill="0" applyBorder="0" applyAlignment="0"/>
    <xf numFmtId="167" fontId="41" fillId="0" borderId="0" applyFill="0" applyBorder="0" applyAlignment="0"/>
    <xf numFmtId="168" fontId="41" fillId="0" borderId="0" applyFill="0" applyBorder="0" applyAlignment="0"/>
    <xf numFmtId="169" fontId="41" fillId="0" borderId="0" applyFill="0" applyBorder="0" applyAlignment="0"/>
    <xf numFmtId="170" fontId="41" fillId="0" borderId="0" applyFill="0" applyBorder="0" applyAlignment="0"/>
    <xf numFmtId="166" fontId="41" fillId="0" borderId="0" applyFill="0" applyBorder="0" applyAlignment="0"/>
    <xf numFmtId="171" fontId="41" fillId="0" borderId="0" applyFill="0" applyBorder="0" applyAlignment="0"/>
    <xf numFmtId="167" fontId="41" fillId="0" borderId="0" applyFill="0" applyBorder="0" applyAlignment="0"/>
    <xf numFmtId="0" fontId="42" fillId="2" borderId="11" applyNumberFormat="0" applyAlignment="0" applyProtection="0"/>
    <xf numFmtId="0" fontId="42" fillId="2" borderId="11" applyNumberFormat="0" applyAlignment="0" applyProtection="0"/>
    <xf numFmtId="0" fontId="42" fillId="2" borderId="11" applyNumberFormat="0" applyAlignment="0" applyProtection="0"/>
    <xf numFmtId="0" fontId="42" fillId="2" borderId="11" applyNumberFormat="0" applyAlignment="0" applyProtection="0"/>
    <xf numFmtId="0" fontId="43" fillId="64" borderId="12" applyNumberFormat="0" applyAlignment="0" applyProtection="0"/>
    <xf numFmtId="49" fontId="44" fillId="0" borderId="2">
      <alignment horizontal="center" vertical="center"/>
      <protection locked="0"/>
    </xf>
    <xf numFmtId="172" fontId="45" fillId="0" borderId="13" applyBorder="0" applyAlignment="0">
      <alignment horizontal="right" wrapText="1"/>
    </xf>
    <xf numFmtId="0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72" fontId="45" fillId="0" borderId="13" applyBorder="0" applyAlignment="0">
      <alignment horizontal="right" wrapText="1"/>
    </xf>
    <xf numFmtId="172" fontId="45" fillId="0" borderId="13" applyBorder="0" applyAlignment="0">
      <alignment horizontal="right" wrapText="1"/>
    </xf>
    <xf numFmtId="172" fontId="45" fillId="0" borderId="13" applyBorder="0" applyAlignment="0">
      <alignment horizontal="right" wrapText="1"/>
    </xf>
    <xf numFmtId="173" fontId="46" fillId="0" borderId="0" applyFont="0" applyFill="0" applyBorder="0" applyAlignment="0" applyProtection="0"/>
    <xf numFmtId="173" fontId="46" fillId="0" borderId="0" applyFont="0" applyFill="0" applyBorder="0" applyAlignment="0" applyProtection="0"/>
    <xf numFmtId="174" fontId="28" fillId="0" borderId="0" applyFill="0" applyBorder="0" applyAlignment="0" applyProtection="0"/>
    <xf numFmtId="175" fontId="28" fillId="0" borderId="0" applyFill="0" applyBorder="0" applyAlignment="0" applyProtection="0"/>
    <xf numFmtId="174" fontId="28" fillId="0" borderId="0" applyFill="0" applyBorder="0" applyAlignment="0" applyProtection="0"/>
    <xf numFmtId="174" fontId="31" fillId="0" borderId="0" applyFill="0" applyBorder="0" applyAlignment="0" applyProtection="0"/>
    <xf numFmtId="173" fontId="46" fillId="0" borderId="0" applyFont="0" applyFill="0" applyBorder="0" applyAlignment="0" applyProtection="0"/>
    <xf numFmtId="172" fontId="45" fillId="0" borderId="13" applyBorder="0" applyAlignment="0">
      <alignment horizontal="right" wrapText="1"/>
    </xf>
    <xf numFmtId="172" fontId="45" fillId="0" borderId="13" applyBorder="0" applyAlignment="0">
      <alignment horizontal="right" wrapText="1"/>
    </xf>
    <xf numFmtId="172" fontId="45" fillId="0" borderId="13" applyBorder="0" applyAlignment="0">
      <alignment horizontal="right" wrapText="1"/>
    </xf>
    <xf numFmtId="172" fontId="45" fillId="0" borderId="13" applyBorder="0" applyAlignment="0">
      <alignment horizontal="right" wrapText="1"/>
    </xf>
    <xf numFmtId="172" fontId="45" fillId="0" borderId="13" applyBorder="0" applyAlignment="0">
      <alignment horizontal="right" wrapText="1"/>
    </xf>
    <xf numFmtId="172" fontId="45" fillId="0" borderId="13" applyBorder="0" applyAlignment="0">
      <alignment horizontal="right" wrapText="1"/>
    </xf>
    <xf numFmtId="172" fontId="45" fillId="0" borderId="13" applyBorder="0" applyAlignment="0">
      <alignment horizontal="right" wrapText="1"/>
    </xf>
    <xf numFmtId="172" fontId="45" fillId="0" borderId="13" applyBorder="0" applyAlignment="0">
      <alignment horizontal="right" wrapText="1"/>
    </xf>
    <xf numFmtId="172" fontId="45" fillId="0" borderId="13" applyBorder="0" applyAlignment="0">
      <alignment horizontal="right" wrapText="1"/>
    </xf>
    <xf numFmtId="172" fontId="45" fillId="0" borderId="13" applyBorder="0" applyAlignment="0">
      <alignment horizontal="right" wrapText="1"/>
    </xf>
    <xf numFmtId="172" fontId="45" fillId="0" borderId="13" applyBorder="0" applyAlignment="0">
      <alignment horizontal="right" wrapText="1"/>
    </xf>
    <xf numFmtId="172" fontId="45" fillId="0" borderId="13" applyBorder="0" applyAlignment="0">
      <alignment horizontal="right" wrapText="1"/>
    </xf>
    <xf numFmtId="172" fontId="45" fillId="0" borderId="13" applyBorder="0" applyAlignment="0">
      <alignment horizontal="right" wrapText="1"/>
    </xf>
    <xf numFmtId="176" fontId="26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0" fontId="47" fillId="0" borderId="0" applyNumberFormat="0" applyFill="0" applyBorder="0" applyAlignment="0" applyProtection="0"/>
    <xf numFmtId="177" fontId="26" fillId="0" borderId="0" applyFont="0" applyFill="0" applyBorder="0" applyAlignment="0" applyProtection="0"/>
    <xf numFmtId="14" fontId="41" fillId="0" borderId="0" applyFill="0" applyBorder="0" applyAlignment="0"/>
    <xf numFmtId="49" fontId="31" fillId="0" borderId="2">
      <alignment horizontal="left" vertical="center"/>
      <protection locked="0"/>
    </xf>
    <xf numFmtId="178" fontId="48" fillId="0" borderId="0" applyFont="0" applyFill="0" applyBorder="0" applyAlignment="0" applyProtection="0"/>
    <xf numFmtId="179" fontId="48" fillId="0" borderId="0" applyFont="0" applyFill="0" applyBorder="0" applyAlignment="0" applyProtection="0"/>
    <xf numFmtId="166" fontId="49" fillId="0" borderId="0" applyFill="0" applyBorder="0" applyAlignment="0"/>
    <xf numFmtId="167" fontId="49" fillId="0" borderId="0" applyFill="0" applyBorder="0" applyAlignment="0"/>
    <xf numFmtId="166" fontId="49" fillId="0" borderId="0" applyFill="0" applyBorder="0" applyAlignment="0"/>
    <xf numFmtId="171" fontId="49" fillId="0" borderId="0" applyFill="0" applyBorder="0" applyAlignment="0"/>
    <xf numFmtId="167" fontId="49" fillId="0" borderId="0" applyFill="0" applyBorder="0" applyAlignment="0"/>
    <xf numFmtId="0" fontId="50" fillId="65" borderId="0" applyNumberFormat="0" applyBorder="0" applyAlignment="0" applyProtection="0"/>
    <xf numFmtId="0" fontId="50" fillId="65" borderId="0" applyNumberFormat="0" applyBorder="0" applyAlignment="0" applyProtection="0"/>
    <xf numFmtId="0" fontId="50" fillId="65" borderId="0" applyNumberFormat="0" applyBorder="0" applyAlignment="0" applyProtection="0"/>
    <xf numFmtId="180" fontId="31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181" fontId="49" fillId="0" borderId="0" applyNumberFormat="0" applyFill="0" applyBorder="0" applyAlignment="0" applyProtection="0"/>
    <xf numFmtId="182" fontId="53" fillId="0" borderId="0" applyAlignment="0">
      <alignment wrapText="1"/>
    </xf>
    <xf numFmtId="0" fontId="54" fillId="14" borderId="0" applyNumberFormat="0" applyBorder="0" applyAlignment="0" applyProtection="0"/>
    <xf numFmtId="0" fontId="55" fillId="15" borderId="0" applyNumberFormat="0" applyBorder="0" applyAlignment="0" applyProtection="0"/>
    <xf numFmtId="0" fontId="55" fillId="15" borderId="0" applyNumberFormat="0" applyBorder="0" applyAlignment="0" applyProtection="0"/>
    <xf numFmtId="0" fontId="55" fillId="15" borderId="0" applyNumberFormat="0" applyBorder="0" applyAlignment="0" applyProtection="0"/>
    <xf numFmtId="0" fontId="54" fillId="14" borderId="0" applyNumberFormat="0" applyBorder="0" applyAlignment="0" applyProtection="0"/>
    <xf numFmtId="38" fontId="56" fillId="66" borderId="0" applyNumberFormat="0" applyBorder="0" applyAlignment="0" applyProtection="0"/>
    <xf numFmtId="0" fontId="57" fillId="0" borderId="14" applyNumberFormat="0" applyAlignment="0" applyProtection="0">
      <alignment horizontal="left" vertical="center"/>
    </xf>
    <xf numFmtId="0" fontId="57" fillId="0" borderId="14" applyNumberFormat="0" applyAlignment="0" applyProtection="0">
      <alignment horizontal="left" vertical="center"/>
    </xf>
    <xf numFmtId="0" fontId="57" fillId="0" borderId="14" applyNumberFormat="0" applyAlignment="0" applyProtection="0">
      <alignment horizontal="left" vertical="center"/>
    </xf>
    <xf numFmtId="0" fontId="57" fillId="0" borderId="14" applyNumberFormat="0" applyAlignment="0" applyProtection="0">
      <alignment horizontal="left" vertical="center"/>
    </xf>
    <xf numFmtId="0" fontId="57" fillId="0" borderId="14" applyNumberFormat="0" applyAlignment="0" applyProtection="0">
      <alignment horizontal="left" vertical="center"/>
    </xf>
    <xf numFmtId="0" fontId="57" fillId="0" borderId="14" applyNumberFormat="0" applyAlignment="0" applyProtection="0">
      <alignment horizontal="left" vertical="center"/>
    </xf>
    <xf numFmtId="0" fontId="57" fillId="0" borderId="4">
      <alignment horizontal="left" vertical="center"/>
    </xf>
    <xf numFmtId="0" fontId="58" fillId="0" borderId="0" applyNumberFormat="0" applyFill="0" applyBorder="0" applyAlignment="0" applyProtection="0"/>
    <xf numFmtId="0" fontId="59" fillId="0" borderId="15" applyNumberFormat="0" applyFill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59" fillId="0" borderId="15" applyNumberFormat="0" applyFill="0" applyAlignment="0" applyProtection="0"/>
    <xf numFmtId="0" fontId="61" fillId="0" borderId="16" applyNumberFormat="0" applyFill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16" applyNumberFormat="0" applyFill="0" applyAlignment="0" applyProtection="0"/>
    <xf numFmtId="0" fontId="63" fillId="0" borderId="17" applyNumberFormat="0" applyFill="0" applyAlignment="0" applyProtection="0"/>
    <xf numFmtId="0" fontId="58" fillId="0" borderId="0" applyNumberFormat="0" applyFill="0" applyBorder="0" applyAlignment="0" applyProtection="0"/>
    <xf numFmtId="0" fontId="63" fillId="0" borderId="17" applyNumberFormat="0" applyFill="0" applyAlignment="0" applyProtection="0"/>
    <xf numFmtId="0" fontId="63" fillId="0" borderId="0" applyNumberFormat="0" applyFill="0" applyBorder="0" applyAlignment="0" applyProtection="0"/>
    <xf numFmtId="183" fontId="64" fillId="0" borderId="0" applyNumberFormat="0"/>
    <xf numFmtId="0" fontId="65" fillId="0" borderId="0" applyNumberFormat="0" applyFill="0" applyBorder="0" applyAlignment="0" applyProtection="0">
      <alignment vertical="top"/>
      <protection locked="0"/>
    </xf>
    <xf numFmtId="0" fontId="66" fillId="0" borderId="0"/>
    <xf numFmtId="0" fontId="67" fillId="3" borderId="11" applyNumberFormat="0" applyAlignment="0" applyProtection="0"/>
    <xf numFmtId="10" fontId="56" fillId="67" borderId="2" applyNumberFormat="0" applyBorder="0" applyAlignment="0" applyProtection="0"/>
    <xf numFmtId="0" fontId="67" fillId="3" borderId="11" applyNumberFormat="0" applyAlignment="0" applyProtection="0"/>
    <xf numFmtId="0" fontId="67" fillId="3" borderId="11" applyNumberFormat="0" applyAlignment="0" applyProtection="0"/>
    <xf numFmtId="0" fontId="67" fillId="3" borderId="11" applyNumberFormat="0" applyAlignment="0" applyProtection="0"/>
    <xf numFmtId="0" fontId="67" fillId="3" borderId="11" applyNumberFormat="0" applyAlignment="0" applyProtection="0"/>
    <xf numFmtId="0" fontId="67" fillId="3" borderId="11" applyNumberFormat="0" applyAlignment="0" applyProtection="0"/>
    <xf numFmtId="0" fontId="67" fillId="3" borderId="11" applyNumberFormat="0" applyAlignment="0" applyProtection="0"/>
    <xf numFmtId="49" fontId="31" fillId="0" borderId="0" applyNumberFormat="0" applyFont="0" applyAlignment="0">
      <alignment vertical="top" wrapText="1"/>
      <protection locked="0"/>
    </xf>
    <xf numFmtId="49" fontId="31" fillId="0" borderId="0" applyNumberFormat="0" applyFont="0" applyAlignment="0">
      <alignment vertical="top" wrapText="1"/>
    </xf>
    <xf numFmtId="49" fontId="31" fillId="0" borderId="0" applyNumberFormat="0" applyFont="0" applyAlignment="0">
      <alignment vertical="top" wrapText="1"/>
    </xf>
    <xf numFmtId="49" fontId="31" fillId="0" borderId="0" applyNumberFormat="0" applyFont="0" applyAlignment="0">
      <alignment vertical="top" wrapText="1"/>
    </xf>
    <xf numFmtId="0" fontId="31" fillId="0" borderId="0" applyNumberFormat="0" applyAlignment="0">
      <protection locked="0"/>
    </xf>
    <xf numFmtId="49" fontId="68" fillId="68" borderId="18">
      <alignment horizontal="left" vertical="center"/>
      <protection locked="0"/>
    </xf>
    <xf numFmtId="4" fontId="68" fillId="68" borderId="18">
      <alignment horizontal="right" vertical="center"/>
      <protection locked="0"/>
    </xf>
    <xf numFmtId="4" fontId="69" fillId="68" borderId="18">
      <alignment horizontal="right" vertical="center"/>
      <protection locked="0"/>
    </xf>
    <xf numFmtId="49" fontId="70" fillId="68" borderId="2">
      <alignment horizontal="left" vertical="center"/>
      <protection locked="0"/>
    </xf>
    <xf numFmtId="49" fontId="71" fillId="68" borderId="2">
      <alignment horizontal="left" vertical="center"/>
      <protection locked="0"/>
    </xf>
    <xf numFmtId="4" fontId="70" fillId="68" borderId="2">
      <alignment horizontal="right" vertical="center"/>
      <protection locked="0"/>
    </xf>
    <xf numFmtId="4" fontId="72" fillId="68" borderId="2">
      <alignment horizontal="right" vertical="center"/>
      <protection locked="0"/>
    </xf>
    <xf numFmtId="49" fontId="44" fillId="68" borderId="2">
      <alignment horizontal="left" vertical="center"/>
      <protection locked="0"/>
    </xf>
    <xf numFmtId="49" fontId="69" fillId="68" borderId="2">
      <alignment horizontal="left" vertical="center"/>
      <protection locked="0"/>
    </xf>
    <xf numFmtId="4" fontId="44" fillId="68" borderId="2">
      <alignment horizontal="right" vertical="center"/>
      <protection locked="0"/>
    </xf>
    <xf numFmtId="4" fontId="69" fillId="68" borderId="2">
      <alignment horizontal="right" vertical="center"/>
      <protection locked="0"/>
    </xf>
    <xf numFmtId="49" fontId="73" fillId="68" borderId="2">
      <alignment horizontal="left" vertical="center"/>
      <protection locked="0"/>
    </xf>
    <xf numFmtId="49" fontId="74" fillId="68" borderId="2">
      <alignment horizontal="left" vertical="center"/>
      <protection locked="0"/>
    </xf>
    <xf numFmtId="4" fontId="73" fillId="68" borderId="2">
      <alignment horizontal="right" vertical="center"/>
      <protection locked="0"/>
    </xf>
    <xf numFmtId="4" fontId="75" fillId="68" borderId="2">
      <alignment horizontal="right" vertical="center"/>
      <protection locked="0"/>
    </xf>
    <xf numFmtId="49" fontId="76" fillId="0" borderId="2">
      <alignment horizontal="left" vertical="center"/>
      <protection locked="0"/>
    </xf>
    <xf numFmtId="49" fontId="77" fillId="0" borderId="2">
      <alignment horizontal="left" vertical="center"/>
      <protection locked="0"/>
    </xf>
    <xf numFmtId="4" fontId="76" fillId="0" borderId="2">
      <alignment horizontal="right" vertical="center"/>
      <protection locked="0"/>
    </xf>
    <xf numFmtId="4" fontId="77" fillId="0" borderId="2">
      <alignment horizontal="right" vertical="center"/>
      <protection locked="0"/>
    </xf>
    <xf numFmtId="49" fontId="78" fillId="0" borderId="2">
      <alignment horizontal="left" vertical="center"/>
      <protection locked="0"/>
    </xf>
    <xf numFmtId="49" fontId="79" fillId="0" borderId="2">
      <alignment horizontal="left" vertical="center"/>
      <protection locked="0"/>
    </xf>
    <xf numFmtId="4" fontId="78" fillId="0" borderId="2">
      <alignment horizontal="right" vertical="center"/>
      <protection locked="0"/>
    </xf>
    <xf numFmtId="49" fontId="76" fillId="0" borderId="2">
      <alignment horizontal="left" vertical="center"/>
      <protection locked="0"/>
    </xf>
    <xf numFmtId="49" fontId="77" fillId="0" borderId="2">
      <alignment horizontal="left" vertical="center"/>
      <protection locked="0"/>
    </xf>
    <xf numFmtId="4" fontId="76" fillId="0" borderId="2">
      <alignment horizontal="right" vertical="center"/>
      <protection locked="0"/>
    </xf>
    <xf numFmtId="166" fontId="80" fillId="0" borderId="0" applyFill="0" applyBorder="0" applyAlignment="0"/>
    <xf numFmtId="167" fontId="80" fillId="0" borderId="0" applyFill="0" applyBorder="0" applyAlignment="0"/>
    <xf numFmtId="166" fontId="80" fillId="0" borderId="0" applyFill="0" applyBorder="0" applyAlignment="0"/>
    <xf numFmtId="171" fontId="80" fillId="0" borderId="0" applyFill="0" applyBorder="0" applyAlignment="0"/>
    <xf numFmtId="167" fontId="80" fillId="0" borderId="0" applyFill="0" applyBorder="0" applyAlignment="0"/>
    <xf numFmtId="0" fontId="81" fillId="0" borderId="19" applyNumberFormat="0" applyFill="0" applyAlignment="0" applyProtection="0"/>
    <xf numFmtId="184" fontId="48" fillId="0" borderId="0" applyFont="0" applyFill="0" applyBorder="0" applyAlignment="0" applyProtection="0"/>
    <xf numFmtId="185" fontId="48" fillId="0" borderId="0" applyFont="0" applyFill="0" applyBorder="0" applyAlignment="0" applyProtection="0"/>
    <xf numFmtId="0" fontId="82" fillId="32" borderId="0" applyNumberFormat="0" applyBorder="0" applyAlignment="0" applyProtection="0"/>
    <xf numFmtId="0" fontId="83" fillId="13" borderId="0" applyNumberFormat="0" applyBorder="0" applyAlignment="0" applyProtection="0"/>
    <xf numFmtId="0" fontId="83" fillId="13" borderId="0" applyNumberFormat="0" applyBorder="0" applyAlignment="0" applyProtection="0"/>
    <xf numFmtId="0" fontId="83" fillId="13" borderId="0" applyNumberFormat="0" applyBorder="0" applyAlignment="0" applyProtection="0"/>
    <xf numFmtId="0" fontId="82" fillId="32" borderId="0" applyNumberFormat="0" applyBorder="0" applyAlignment="0" applyProtection="0"/>
    <xf numFmtId="0" fontId="84" fillId="0" borderId="0" applyNumberFormat="0" applyFill="0" applyBorder="0" applyAlignment="0" applyProtection="0"/>
    <xf numFmtId="0" fontId="48" fillId="0" borderId="0"/>
    <xf numFmtId="0" fontId="31" fillId="0" borderId="0"/>
    <xf numFmtId="0" fontId="31" fillId="0" borderId="0"/>
    <xf numFmtId="9" fontId="85" fillId="0" borderId="0"/>
    <xf numFmtId="9" fontId="85" fillId="0" borderId="0"/>
    <xf numFmtId="0" fontId="46" fillId="4" borderId="20" applyNumberFormat="0" applyFont="0" applyAlignment="0" applyProtection="0"/>
    <xf numFmtId="0" fontId="46" fillId="4" borderId="20" applyNumberFormat="0" applyFont="0" applyAlignment="0" applyProtection="0"/>
    <xf numFmtId="0" fontId="86" fillId="13" borderId="11" applyNumberFormat="0" applyAlignment="0" applyProtection="0"/>
    <xf numFmtId="0" fontId="86" fillId="13" borderId="11" applyNumberFormat="0" applyAlignment="0" applyProtection="0"/>
    <xf numFmtId="0" fontId="46" fillId="4" borderId="20" applyNumberFormat="0" applyFont="0" applyAlignment="0" applyProtection="0"/>
    <xf numFmtId="0" fontId="46" fillId="4" borderId="20" applyNumberFormat="0" applyFont="0" applyAlignment="0" applyProtection="0"/>
    <xf numFmtId="0" fontId="46" fillId="4" borderId="20" applyNumberFormat="0" applyFont="0" applyAlignment="0" applyProtection="0"/>
    <xf numFmtId="0" fontId="86" fillId="13" borderId="11" applyNumberFormat="0" applyAlignment="0" applyProtection="0"/>
    <xf numFmtId="0" fontId="86" fillId="13" borderId="11" applyNumberFormat="0" applyAlignment="0" applyProtection="0"/>
    <xf numFmtId="0" fontId="46" fillId="4" borderId="20" applyNumberFormat="0" applyFont="0" applyAlignment="0" applyProtection="0"/>
    <xf numFmtId="0" fontId="46" fillId="4" borderId="20" applyNumberFormat="0" applyFont="0" applyAlignment="0" applyProtection="0"/>
    <xf numFmtId="0" fontId="46" fillId="4" borderId="20" applyNumberFormat="0" applyFont="0" applyAlignment="0" applyProtection="0"/>
    <xf numFmtId="4" fontId="87" fillId="69" borderId="2">
      <alignment horizontal="right" vertical="center"/>
      <protection locked="0"/>
    </xf>
    <xf numFmtId="4" fontId="87" fillId="70" borderId="2">
      <alignment horizontal="right" vertical="center"/>
      <protection locked="0"/>
    </xf>
    <xf numFmtId="4" fontId="87" fillId="66" borderId="2">
      <alignment horizontal="right" vertical="center"/>
      <protection locked="0"/>
    </xf>
    <xf numFmtId="0" fontId="88" fillId="2" borderId="21" applyNumberFormat="0" applyAlignment="0" applyProtection="0"/>
    <xf numFmtId="0" fontId="88" fillId="2" borderId="21" applyNumberFormat="0" applyAlignment="0" applyProtection="0"/>
    <xf numFmtId="0" fontId="88" fillId="2" borderId="21" applyNumberFormat="0" applyAlignment="0" applyProtection="0"/>
    <xf numFmtId="0" fontId="88" fillId="2" borderId="21" applyNumberFormat="0" applyAlignment="0" applyProtection="0"/>
    <xf numFmtId="170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0" fontId="31" fillId="0" borderId="0" applyFont="0" applyFill="0" applyBorder="0" applyAlignment="0" applyProtection="0"/>
    <xf numFmtId="186" fontId="26" fillId="0" borderId="0" applyFont="0" applyFill="0" applyBorder="0" applyAlignment="0" applyProtection="0"/>
    <xf numFmtId="166" fontId="89" fillId="0" borderId="0" applyFill="0" applyBorder="0" applyAlignment="0"/>
    <xf numFmtId="167" fontId="89" fillId="0" borderId="0" applyFill="0" applyBorder="0" applyAlignment="0"/>
    <xf numFmtId="166" fontId="89" fillId="0" borderId="0" applyFill="0" applyBorder="0" applyAlignment="0"/>
    <xf numFmtId="171" fontId="89" fillId="0" borderId="0" applyFill="0" applyBorder="0" applyAlignment="0"/>
    <xf numFmtId="167" fontId="89" fillId="0" borderId="0" applyFill="0" applyBorder="0" applyAlignment="0"/>
    <xf numFmtId="49" fontId="44" fillId="0" borderId="2">
      <alignment horizontal="left" vertical="center" wrapText="1"/>
      <protection locked="0"/>
    </xf>
    <xf numFmtId="0" fontId="90" fillId="2" borderId="0">
      <alignment horizontal="center" vertical="center"/>
    </xf>
    <xf numFmtId="0" fontId="90" fillId="6" borderId="0">
      <alignment horizontal="center" vertical="center"/>
    </xf>
    <xf numFmtId="0" fontId="90" fillId="2" borderId="0">
      <alignment horizontal="center" vertical="center"/>
    </xf>
    <xf numFmtId="0" fontId="91" fillId="2" borderId="0">
      <alignment horizontal="left" vertical="center"/>
    </xf>
    <xf numFmtId="0" fontId="91" fillId="6" borderId="0">
      <alignment horizontal="left" vertical="center"/>
    </xf>
    <xf numFmtId="0" fontId="91" fillId="2" borderId="0">
      <alignment horizontal="left" vertical="center"/>
    </xf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92" fillId="0" borderId="0"/>
    <xf numFmtId="0" fontId="28" fillId="0" borderId="0"/>
    <xf numFmtId="0" fontId="92" fillId="0" borderId="0"/>
    <xf numFmtId="1" fontId="93" fillId="0" borderId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1" fontId="93" fillId="0" borderId="0"/>
    <xf numFmtId="1" fontId="93" fillId="0" borderId="0"/>
    <xf numFmtId="49" fontId="41" fillId="0" borderId="0" applyFill="0" applyBorder="0" applyAlignment="0"/>
    <xf numFmtId="186" fontId="41" fillId="0" borderId="0" applyFill="0" applyBorder="0" applyAlignment="0"/>
    <xf numFmtId="187" fontId="41" fillId="0" borderId="0" applyFill="0" applyBorder="0" applyAlignment="0"/>
    <xf numFmtId="0" fontId="31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5" fillId="0" borderId="22" applyNumberFormat="0" applyFill="0" applyAlignment="0" applyProtection="0"/>
    <xf numFmtId="0" fontId="95" fillId="0" borderId="22" applyNumberFormat="0" applyFill="0" applyAlignment="0" applyProtection="0"/>
    <xf numFmtId="0" fontId="95" fillId="0" borderId="22" applyNumberFormat="0" applyFill="0" applyAlignment="0" applyProtection="0"/>
    <xf numFmtId="0" fontId="95" fillId="0" borderId="22" applyNumberFormat="0" applyFill="0" applyAlignment="0" applyProtection="0"/>
    <xf numFmtId="0" fontId="96" fillId="0" borderId="0">
      <alignment horizontal="centerContinuous"/>
    </xf>
    <xf numFmtId="0" fontId="96" fillId="0" borderId="0">
      <alignment horizontal="centerContinuous"/>
    </xf>
    <xf numFmtId="0" fontId="97" fillId="0" borderId="0">
      <alignment horizontal="center"/>
    </xf>
    <xf numFmtId="0" fontId="93" fillId="0" borderId="0"/>
    <xf numFmtId="188" fontId="31" fillId="0" borderId="0" applyFont="0" applyFill="0" applyBorder="0" applyAlignment="0" applyProtection="0"/>
    <xf numFmtId="189" fontId="31" fillId="0" borderId="0" applyFon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35" fillId="71" borderId="0" applyNumberFormat="0" applyBorder="0" applyAlignment="0" applyProtection="0"/>
    <xf numFmtId="0" fontId="35" fillId="49" borderId="0" applyNumberFormat="0" applyBorder="0" applyAlignment="0" applyProtection="0"/>
    <xf numFmtId="0" fontId="34" fillId="71" borderId="0" applyNumberFormat="0" applyBorder="0" applyAlignment="0" applyProtection="0"/>
    <xf numFmtId="0" fontId="35" fillId="72" borderId="0" applyNumberFormat="0" applyBorder="0" applyAlignment="0" applyProtection="0"/>
    <xf numFmtId="0" fontId="35" fillId="71" borderId="0" applyNumberFormat="0" applyBorder="0" applyAlignment="0" applyProtection="0"/>
    <xf numFmtId="0" fontId="35" fillId="48" borderId="0" applyNumberFormat="0" applyBorder="0" applyAlignment="0" applyProtection="0"/>
    <xf numFmtId="0" fontId="35" fillId="49" borderId="0" applyNumberFormat="0" applyBorder="0" applyAlignment="0" applyProtection="0"/>
    <xf numFmtId="0" fontId="35" fillId="49" borderId="0" applyNumberFormat="0" applyBorder="0" applyAlignment="0" applyProtection="0"/>
    <xf numFmtId="0" fontId="35" fillId="49" borderId="0" applyNumberFormat="0" applyBorder="0" applyAlignment="0" applyProtection="0"/>
    <xf numFmtId="0" fontId="35" fillId="73" borderId="0" applyNumberFormat="0" applyBorder="0" applyAlignment="0" applyProtection="0"/>
    <xf numFmtId="0" fontId="35" fillId="74" borderId="0" applyNumberFormat="0" applyBorder="0" applyAlignment="0" applyProtection="0"/>
    <xf numFmtId="0" fontId="34" fillId="73" borderId="0" applyNumberFormat="0" applyBorder="0" applyAlignment="0" applyProtection="0"/>
    <xf numFmtId="0" fontId="35" fillId="75" borderId="0" applyNumberFormat="0" applyBorder="0" applyAlignment="0" applyProtection="0"/>
    <xf numFmtId="0" fontId="35" fillId="73" borderId="0" applyNumberFormat="0" applyBorder="0" applyAlignment="0" applyProtection="0"/>
    <xf numFmtId="0" fontId="35" fillId="74" borderId="0" applyNumberFormat="0" applyBorder="0" applyAlignment="0" applyProtection="0"/>
    <xf numFmtId="0" fontId="35" fillId="74" borderId="0" applyNumberFormat="0" applyBorder="0" applyAlignment="0" applyProtection="0"/>
    <xf numFmtId="0" fontId="35" fillId="75" borderId="0" applyNumberFormat="0" applyBorder="0" applyAlignment="0" applyProtection="0"/>
    <xf numFmtId="0" fontId="35" fillId="75" borderId="0" applyNumberFormat="0" applyBorder="0" applyAlignment="0" applyProtection="0"/>
    <xf numFmtId="0" fontId="35" fillId="76" borderId="0" applyNumberFormat="0" applyBorder="0" applyAlignment="0" applyProtection="0"/>
    <xf numFmtId="0" fontId="35" fillId="77" borderId="0" applyNumberFormat="0" applyBorder="0" applyAlignment="0" applyProtection="0"/>
    <xf numFmtId="0" fontId="34" fillId="76" borderId="0" applyNumberFormat="0" applyBorder="0" applyAlignment="0" applyProtection="0"/>
    <xf numFmtId="0" fontId="35" fillId="76" borderId="0" applyNumberFormat="0" applyBorder="0" applyAlignment="0" applyProtection="0"/>
    <xf numFmtId="0" fontId="35" fillId="77" borderId="0" applyNumberFormat="0" applyBorder="0" applyAlignment="0" applyProtection="0"/>
    <xf numFmtId="0" fontId="35" fillId="77" borderId="0" applyNumberFormat="0" applyBorder="0" applyAlignment="0" applyProtection="0"/>
    <xf numFmtId="0" fontId="35" fillId="77" borderId="0" applyNumberFormat="0" applyBorder="0" applyAlignment="0" applyProtection="0"/>
    <xf numFmtId="0" fontId="35" fillId="52" borderId="0" applyNumberFormat="0" applyBorder="0" applyAlignment="0" applyProtection="0"/>
    <xf numFmtId="0" fontId="35" fillId="78" borderId="0" applyNumberFormat="0" applyBorder="0" applyAlignment="0" applyProtection="0"/>
    <xf numFmtId="0" fontId="34" fillId="52" borderId="0" applyNumberFormat="0" applyBorder="0" applyAlignment="0" applyProtection="0"/>
    <xf numFmtId="0" fontId="35" fillId="53" borderId="0" applyNumberFormat="0" applyBorder="0" applyAlignment="0" applyProtection="0"/>
    <xf numFmtId="0" fontId="35" fillId="52" borderId="0" applyNumberFormat="0" applyBorder="0" applyAlignment="0" applyProtection="0"/>
    <xf numFmtId="0" fontId="35" fillId="62" borderId="0" applyNumberFormat="0" applyBorder="0" applyAlignment="0" applyProtection="0"/>
    <xf numFmtId="0" fontId="35" fillId="78" borderId="0" applyNumberFormat="0" applyBorder="0" applyAlignment="0" applyProtection="0"/>
    <xf numFmtId="0" fontId="35" fillId="78" borderId="0" applyNumberFormat="0" applyBorder="0" applyAlignment="0" applyProtection="0"/>
    <xf numFmtId="0" fontId="35" fillId="78" borderId="0" applyNumberFormat="0" applyBorder="0" applyAlignment="0" applyProtection="0"/>
    <xf numFmtId="0" fontId="35" fillId="48" borderId="0" applyNumberFormat="0" applyBorder="0" applyAlignment="0" applyProtection="0"/>
    <xf numFmtId="0" fontId="35" fillId="49" borderId="0" applyNumberFormat="0" applyBorder="0" applyAlignment="0" applyProtection="0"/>
    <xf numFmtId="0" fontId="34" fillId="48" borderId="0" applyNumberFormat="0" applyBorder="0" applyAlignment="0" applyProtection="0"/>
    <xf numFmtId="0" fontId="35" fillId="48" borderId="0" applyNumberFormat="0" applyBorder="0" applyAlignment="0" applyProtection="0"/>
    <xf numFmtId="0" fontId="35" fillId="49" borderId="0" applyNumberFormat="0" applyBorder="0" applyAlignment="0" applyProtection="0"/>
    <xf numFmtId="0" fontId="35" fillId="49" borderId="0" applyNumberFormat="0" applyBorder="0" applyAlignment="0" applyProtection="0"/>
    <xf numFmtId="0" fontId="35" fillId="49" borderId="0" applyNumberFormat="0" applyBorder="0" applyAlignment="0" applyProtection="0"/>
    <xf numFmtId="0" fontId="35" fillId="63" borderId="0" applyNumberFormat="0" applyBorder="0" applyAlignment="0" applyProtection="0"/>
    <xf numFmtId="0" fontId="35" fillId="79" borderId="0" applyNumberFormat="0" applyBorder="0" applyAlignment="0" applyProtection="0"/>
    <xf numFmtId="0" fontId="34" fillId="63" borderId="0" applyNumberFormat="0" applyBorder="0" applyAlignment="0" applyProtection="0"/>
    <xf numFmtId="0" fontId="35" fillId="63" borderId="0" applyNumberFormat="0" applyBorder="0" applyAlignment="0" applyProtection="0"/>
    <xf numFmtId="0" fontId="35" fillId="79" borderId="0" applyNumberFormat="0" applyBorder="0" applyAlignment="0" applyProtection="0"/>
    <xf numFmtId="0" fontId="35" fillId="79" borderId="0" applyNumberFormat="0" applyBorder="0" applyAlignment="0" applyProtection="0"/>
    <xf numFmtId="0" fontId="35" fillId="79" borderId="0" applyNumberFormat="0" applyBorder="0" applyAlignment="0" applyProtection="0"/>
    <xf numFmtId="0" fontId="35" fillId="71" borderId="0" applyNumberFormat="0" applyBorder="0" applyAlignment="0" applyProtection="0"/>
    <xf numFmtId="0" fontId="35" fillId="80" borderId="0" applyNumberFormat="0" applyBorder="0" applyProtection="0">
      <alignment horizontal="left"/>
    </xf>
    <xf numFmtId="0" fontId="35" fillId="80" borderId="0" applyNumberFormat="0" applyBorder="0" applyProtection="0">
      <alignment horizontal="left"/>
    </xf>
    <xf numFmtId="0" fontId="35" fillId="80" borderId="0" applyNumberFormat="0" applyBorder="0" applyProtection="0">
      <alignment horizontal="left"/>
    </xf>
    <xf numFmtId="0" fontId="35" fillId="80" borderId="0" applyNumberFormat="0" applyBorder="0" applyProtection="0">
      <alignment horizontal="left"/>
    </xf>
    <xf numFmtId="0" fontId="35" fillId="81" borderId="0" applyNumberFormat="0" applyBorder="0" applyProtection="0">
      <alignment horizontal="left"/>
    </xf>
    <xf numFmtId="0" fontId="35" fillId="73" borderId="0" applyNumberFormat="0" applyBorder="0" applyAlignment="0" applyProtection="0"/>
    <xf numFmtId="0" fontId="35" fillId="45" borderId="0" applyNumberFormat="0" applyBorder="0" applyProtection="0">
      <alignment horizontal="left"/>
    </xf>
    <xf numFmtId="0" fontId="35" fillId="45" borderId="0" applyNumberFormat="0" applyBorder="0" applyProtection="0">
      <alignment horizontal="left"/>
    </xf>
    <xf numFmtId="0" fontId="35" fillId="45" borderId="0" applyNumberFormat="0" applyBorder="0" applyProtection="0">
      <alignment horizontal="left"/>
    </xf>
    <xf numFmtId="0" fontId="35" fillId="45" borderId="0" applyNumberFormat="0" applyBorder="0" applyProtection="0">
      <alignment horizontal="left"/>
    </xf>
    <xf numFmtId="0" fontId="35" fillId="74" borderId="0" applyNumberFormat="0" applyBorder="0" applyProtection="0">
      <alignment horizontal="left"/>
    </xf>
    <xf numFmtId="0" fontId="35" fillId="76" borderId="0" applyNumberFormat="0" applyBorder="0" applyAlignment="0" applyProtection="0"/>
    <xf numFmtId="0" fontId="35" fillId="82" borderId="0" applyNumberFormat="0" applyBorder="0" applyProtection="0">
      <alignment horizontal="left"/>
    </xf>
    <xf numFmtId="0" fontId="35" fillId="82" borderId="0" applyNumberFormat="0" applyBorder="0" applyProtection="0">
      <alignment horizontal="left"/>
    </xf>
    <xf numFmtId="0" fontId="35" fillId="82" borderId="0" applyNumberFormat="0" applyBorder="0" applyProtection="0">
      <alignment horizontal="left"/>
    </xf>
    <xf numFmtId="0" fontId="35" fillId="82" borderId="0" applyNumberFormat="0" applyBorder="0" applyProtection="0">
      <alignment horizontal="left"/>
    </xf>
    <xf numFmtId="0" fontId="35" fillId="83" borderId="0" applyNumberFormat="0" applyBorder="0" applyProtection="0">
      <alignment horizontal="left"/>
    </xf>
    <xf numFmtId="0" fontId="35" fillId="52" borderId="0" applyNumberFormat="0" applyBorder="0" applyAlignment="0" applyProtection="0"/>
    <xf numFmtId="0" fontId="35" fillId="84" borderId="0" applyNumberFormat="0" applyBorder="0" applyProtection="0">
      <alignment horizontal="left"/>
    </xf>
    <xf numFmtId="0" fontId="35" fillId="84" borderId="0" applyNumberFormat="0" applyBorder="0" applyProtection="0">
      <alignment horizontal="left"/>
    </xf>
    <xf numFmtId="0" fontId="35" fillId="84" borderId="0" applyNumberFormat="0" applyBorder="0" applyProtection="0">
      <alignment horizontal="left"/>
    </xf>
    <xf numFmtId="0" fontId="35" fillId="84" borderId="0" applyNumberFormat="0" applyBorder="0" applyProtection="0">
      <alignment horizontal="left"/>
    </xf>
    <xf numFmtId="0" fontId="35" fillId="53" borderId="0" applyNumberFormat="0" applyBorder="0" applyProtection="0">
      <alignment horizontal="left"/>
    </xf>
    <xf numFmtId="0" fontId="35" fillId="48" borderId="0" applyNumberFormat="0" applyBorder="0" applyAlignment="0" applyProtection="0"/>
    <xf numFmtId="0" fontId="35" fillId="80" borderId="0" applyNumberFormat="0" applyBorder="0" applyProtection="0">
      <alignment horizontal="left"/>
    </xf>
    <xf numFmtId="0" fontId="35" fillId="80" borderId="0" applyNumberFormat="0" applyBorder="0" applyProtection="0">
      <alignment horizontal="left"/>
    </xf>
    <xf numFmtId="0" fontId="35" fillId="80" borderId="0" applyNumberFormat="0" applyBorder="0" applyProtection="0">
      <alignment horizontal="left"/>
    </xf>
    <xf numFmtId="0" fontId="35" fillId="80" borderId="0" applyNumberFormat="0" applyBorder="0" applyProtection="0">
      <alignment horizontal="left"/>
    </xf>
    <xf numFmtId="0" fontId="35" fillId="49" borderId="0" applyNumberFormat="0" applyBorder="0" applyProtection="0">
      <alignment horizontal="left"/>
    </xf>
    <xf numFmtId="0" fontId="35" fillId="63" borderId="0" applyNumberFormat="0" applyBorder="0" applyAlignment="0" applyProtection="0"/>
    <xf numFmtId="0" fontId="35" fillId="45" borderId="0" applyNumberFormat="0" applyBorder="0" applyProtection="0">
      <alignment horizontal="left"/>
    </xf>
    <xf numFmtId="0" fontId="35" fillId="45" borderId="0" applyNumberFormat="0" applyBorder="0" applyProtection="0">
      <alignment horizontal="left"/>
    </xf>
    <xf numFmtId="0" fontId="35" fillId="45" borderId="0" applyNumberFormat="0" applyBorder="0" applyProtection="0">
      <alignment horizontal="left"/>
    </xf>
    <xf numFmtId="0" fontId="35" fillId="45" borderId="0" applyNumberFormat="0" applyBorder="0" applyProtection="0">
      <alignment horizontal="left"/>
    </xf>
    <xf numFmtId="0" fontId="35" fillId="85" borderId="0" applyNumberFormat="0" applyBorder="0" applyProtection="0">
      <alignment horizontal="left"/>
    </xf>
    <xf numFmtId="0" fontId="99" fillId="3" borderId="11" applyNumberFormat="0" applyAlignment="0" applyProtection="0"/>
    <xf numFmtId="0" fontId="100" fillId="22" borderId="11" applyNumberFormat="0" applyProtection="0">
      <alignment horizontal="left"/>
    </xf>
    <xf numFmtId="0" fontId="100" fillId="22" borderId="11" applyNumberFormat="0" applyProtection="0">
      <alignment horizontal="left"/>
    </xf>
    <xf numFmtId="0" fontId="100" fillId="22" borderId="11" applyNumberFormat="0" applyProtection="0">
      <alignment horizontal="left"/>
    </xf>
    <xf numFmtId="0" fontId="100" fillId="22" borderId="11" applyNumberFormat="0" applyProtection="0">
      <alignment horizontal="left"/>
    </xf>
    <xf numFmtId="0" fontId="100" fillId="22" borderId="11" applyNumberFormat="0" applyProtection="0">
      <alignment horizontal="left"/>
    </xf>
    <xf numFmtId="0" fontId="100" fillId="22" borderId="11" applyNumberFormat="0" applyProtection="0">
      <alignment horizontal="left"/>
    </xf>
    <xf numFmtId="0" fontId="100" fillId="22" borderId="11" applyNumberFormat="0" applyProtection="0">
      <alignment horizontal="left"/>
    </xf>
    <xf numFmtId="0" fontId="100" fillId="22" borderId="11" applyNumberFormat="0" applyProtection="0">
      <alignment horizontal="left"/>
    </xf>
    <xf numFmtId="0" fontId="99" fillId="3" borderId="11" applyNumberFormat="0" applyAlignment="0" applyProtection="0"/>
    <xf numFmtId="0" fontId="99" fillId="29" borderId="11" applyNumberFormat="0" applyProtection="0">
      <alignment horizontal="left"/>
    </xf>
    <xf numFmtId="0" fontId="99" fillId="3" borderId="11" applyNumberFormat="0" applyAlignment="0" applyProtection="0"/>
    <xf numFmtId="0" fontId="67" fillId="3" borderId="11" applyNumberFormat="0" applyAlignment="0" applyProtection="0"/>
    <xf numFmtId="0" fontId="67" fillId="3" borderId="11" applyNumberFormat="0" applyAlignment="0" applyProtection="0"/>
    <xf numFmtId="0" fontId="99" fillId="12" borderId="11" applyNumberFormat="0" applyAlignment="0" applyProtection="0"/>
    <xf numFmtId="0" fontId="99" fillId="12" borderId="11" applyNumberFormat="0" applyAlignment="0" applyProtection="0"/>
    <xf numFmtId="0" fontId="99" fillId="3" borderId="11" applyNumberFormat="0" applyAlignment="0" applyProtection="0"/>
    <xf numFmtId="0" fontId="99" fillId="3" borderId="11" applyNumberFormat="0" applyAlignment="0" applyProtection="0"/>
    <xf numFmtId="0" fontId="99" fillId="3" borderId="11" applyNumberFormat="0" applyAlignment="0" applyProtection="0"/>
    <xf numFmtId="0" fontId="99" fillId="38" borderId="11" applyNumberFormat="0" applyAlignment="0" applyProtection="0"/>
    <xf numFmtId="0" fontId="99" fillId="38" borderId="11" applyNumberFormat="0" applyAlignment="0" applyProtection="0"/>
    <xf numFmtId="0" fontId="99" fillId="38" borderId="11" applyNumberFormat="0" applyAlignment="0" applyProtection="0"/>
    <xf numFmtId="0" fontId="99" fillId="38" borderId="11" applyNumberFormat="0" applyAlignment="0" applyProtection="0"/>
    <xf numFmtId="9" fontId="28" fillId="0" borderId="0" applyFill="0" applyBorder="0" applyAlignment="0" applyProtection="0"/>
    <xf numFmtId="9" fontId="28" fillId="0" borderId="0" applyFill="0" applyBorder="0" applyAlignment="0" applyProtection="0"/>
    <xf numFmtId="9" fontId="2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93" fillId="0" borderId="0"/>
    <xf numFmtId="0" fontId="101" fillId="30" borderId="21" applyNumberFormat="0" applyAlignment="0" applyProtection="0"/>
    <xf numFmtId="0" fontId="101" fillId="6" borderId="21" applyNumberFormat="0" applyAlignment="0" applyProtection="0"/>
    <xf numFmtId="0" fontId="101" fillId="6" borderId="21" applyNumberFormat="0" applyAlignment="0" applyProtection="0"/>
    <xf numFmtId="0" fontId="88" fillId="30" borderId="21" applyNumberFormat="0" applyAlignment="0" applyProtection="0"/>
    <xf numFmtId="0" fontId="88" fillId="30" borderId="21" applyNumberFormat="0" applyAlignment="0" applyProtection="0"/>
    <xf numFmtId="0" fontId="101" fillId="36" borderId="21" applyNumberFormat="0" applyAlignment="0" applyProtection="0"/>
    <xf numFmtId="0" fontId="101" fillId="36" borderId="21" applyNumberFormat="0" applyAlignment="0" applyProtection="0"/>
    <xf numFmtId="0" fontId="101" fillId="30" borderId="21" applyNumberFormat="0" applyAlignment="0" applyProtection="0"/>
    <xf numFmtId="0" fontId="101" fillId="30" borderId="21" applyNumberFormat="0" applyAlignment="0" applyProtection="0"/>
    <xf numFmtId="0" fontId="101" fillId="30" borderId="21" applyNumberFormat="0" applyAlignment="0" applyProtection="0"/>
    <xf numFmtId="0" fontId="101" fillId="2" borderId="21" applyNumberFormat="0" applyAlignment="0" applyProtection="0"/>
    <xf numFmtId="0" fontId="101" fillId="2" borderId="21" applyNumberFormat="0" applyAlignment="0" applyProtection="0"/>
    <xf numFmtId="0" fontId="101" fillId="6" borderId="21" applyNumberFormat="0" applyAlignment="0" applyProtection="0"/>
    <xf numFmtId="0" fontId="101" fillId="6" borderId="21" applyNumberFormat="0" applyAlignment="0" applyProtection="0"/>
    <xf numFmtId="0" fontId="101" fillId="6" borderId="21" applyNumberFormat="0" applyAlignment="0" applyProtection="0"/>
    <xf numFmtId="0" fontId="101" fillId="6" borderId="21" applyNumberFormat="0" applyAlignment="0" applyProtection="0"/>
    <xf numFmtId="0" fontId="101" fillId="6" borderId="21" applyNumberFormat="0" applyAlignment="0" applyProtection="0"/>
    <xf numFmtId="0" fontId="101" fillId="6" borderId="21" applyNumberFormat="0" applyAlignment="0" applyProtection="0"/>
    <xf numFmtId="0" fontId="102" fillId="30" borderId="11" applyNumberFormat="0" applyAlignment="0" applyProtection="0"/>
    <xf numFmtId="0" fontId="102" fillId="6" borderId="11" applyNumberFormat="0" applyAlignment="0" applyProtection="0"/>
    <xf numFmtId="0" fontId="102" fillId="6" borderId="11" applyNumberFormat="0" applyAlignment="0" applyProtection="0"/>
    <xf numFmtId="0" fontId="42" fillId="30" borderId="11" applyNumberFormat="0" applyAlignment="0" applyProtection="0"/>
    <xf numFmtId="0" fontId="42" fillId="30" borderId="11" applyNumberFormat="0" applyAlignment="0" applyProtection="0"/>
    <xf numFmtId="0" fontId="102" fillId="36" borderId="11" applyNumberFormat="0" applyAlignment="0" applyProtection="0"/>
    <xf numFmtId="0" fontId="102" fillId="36" borderId="11" applyNumberFormat="0" applyAlignment="0" applyProtection="0"/>
    <xf numFmtId="0" fontId="102" fillId="30" borderId="11" applyNumberFormat="0" applyAlignment="0" applyProtection="0"/>
    <xf numFmtId="0" fontId="102" fillId="30" borderId="11" applyNumberFormat="0" applyAlignment="0" applyProtection="0"/>
    <xf numFmtId="0" fontId="102" fillId="30" borderId="11" applyNumberFormat="0" applyAlignment="0" applyProtection="0"/>
    <xf numFmtId="0" fontId="102" fillId="2" borderId="11" applyNumberFormat="0" applyAlignment="0" applyProtection="0"/>
    <xf numFmtId="0" fontId="102" fillId="2" borderId="11" applyNumberFormat="0" applyAlignment="0" applyProtection="0"/>
    <xf numFmtId="0" fontId="102" fillId="6" borderId="11" applyNumberFormat="0" applyAlignment="0" applyProtection="0"/>
    <xf numFmtId="0" fontId="102" fillId="6" borderId="11" applyNumberFormat="0" applyAlignment="0" applyProtection="0"/>
    <xf numFmtId="0" fontId="102" fillId="6" borderId="11" applyNumberFormat="0" applyAlignment="0" applyProtection="0"/>
    <xf numFmtId="0" fontId="102" fillId="6" borderId="11" applyNumberFormat="0" applyAlignment="0" applyProtection="0"/>
    <xf numFmtId="0" fontId="102" fillId="6" borderId="11" applyNumberFormat="0" applyAlignment="0" applyProtection="0"/>
    <xf numFmtId="0" fontId="102" fillId="6" borderId="11" applyNumberFormat="0" applyAlignment="0" applyProtection="0"/>
    <xf numFmtId="0" fontId="103" fillId="0" borderId="0" applyNumberFormat="0" applyFill="0" applyBorder="0" applyAlignment="0" applyProtection="0">
      <alignment vertical="top"/>
      <protection locked="0"/>
    </xf>
    <xf numFmtId="0" fontId="104" fillId="0" borderId="0" applyNumberFormat="0" applyFill="0" applyBorder="0" applyAlignment="0" applyProtection="0"/>
    <xf numFmtId="190" fontId="31" fillId="0" borderId="0" applyFont="0" applyFill="0" applyBorder="0" applyAlignment="0" applyProtection="0"/>
    <xf numFmtId="191" fontId="31" fillId="0" borderId="0" applyFill="0" applyBorder="0" applyAlignment="0" applyProtection="0"/>
    <xf numFmtId="190" fontId="31" fillId="0" borderId="0" applyFont="0" applyFill="0" applyBorder="0" applyAlignment="0" applyProtection="0"/>
    <xf numFmtId="190" fontId="31" fillId="0" borderId="0" applyFont="0" applyFill="0" applyBorder="0" applyAlignment="0" applyProtection="0"/>
    <xf numFmtId="44" fontId="27" fillId="0" borderId="0" applyFont="0" applyFill="0" applyBorder="0" applyAlignment="0" applyProtection="0"/>
    <xf numFmtId="190" fontId="26" fillId="0" borderId="0" applyFont="0" applyFill="0" applyBorder="0" applyAlignment="0" applyProtection="0"/>
    <xf numFmtId="44" fontId="27" fillId="0" borderId="0" applyFont="0" applyFill="0" applyBorder="0" applyAlignment="0" applyProtection="0"/>
    <xf numFmtId="190" fontId="26" fillId="0" borderId="0" applyFont="0" applyFill="0" applyBorder="0" applyAlignment="0" applyProtection="0"/>
    <xf numFmtId="164" fontId="28" fillId="0" borderId="0" applyFill="0" applyBorder="0" applyAlignment="0" applyProtection="0"/>
    <xf numFmtId="0" fontId="105" fillId="14" borderId="0" applyNumberFormat="0" applyBorder="0" applyAlignment="0" applyProtection="0"/>
    <xf numFmtId="0" fontId="106" fillId="24" borderId="0" applyNumberFormat="0" applyBorder="0" applyProtection="0">
      <alignment horizontal="left"/>
    </xf>
    <xf numFmtId="0" fontId="106" fillId="24" borderId="0" applyNumberFormat="0" applyBorder="0" applyProtection="0">
      <alignment horizontal="left"/>
    </xf>
    <xf numFmtId="0" fontId="106" fillId="24" borderId="0" applyNumberFormat="0" applyBorder="0" applyProtection="0">
      <alignment horizontal="left"/>
    </xf>
    <xf numFmtId="0" fontId="106" fillId="24" borderId="0" applyNumberFormat="0" applyBorder="0" applyProtection="0">
      <alignment horizontal="left"/>
    </xf>
    <xf numFmtId="0" fontId="105" fillId="15" borderId="0" applyNumberFormat="0" applyBorder="0" applyProtection="0">
      <alignment horizontal="left"/>
    </xf>
    <xf numFmtId="0" fontId="107" fillId="0" borderId="23" applyNumberFormat="0" applyFill="0" applyProtection="0">
      <alignment horizontal="left"/>
    </xf>
    <xf numFmtId="0" fontId="108" fillId="0" borderId="24" applyNumberFormat="0" applyFill="0" applyAlignment="0" applyProtection="0"/>
    <xf numFmtId="0" fontId="107" fillId="0" borderId="23" applyNumberFormat="0" applyFill="0" applyProtection="0">
      <alignment horizontal="left"/>
    </xf>
    <xf numFmtId="0" fontId="107" fillId="0" borderId="23" applyNumberFormat="0" applyFill="0" applyProtection="0">
      <alignment horizontal="left"/>
    </xf>
    <xf numFmtId="0" fontId="107" fillId="0" borderId="23" applyNumberFormat="0" applyFill="0" applyProtection="0">
      <alignment horizontal="left"/>
    </xf>
    <xf numFmtId="0" fontId="108" fillId="0" borderId="24" applyNumberFormat="0" applyFill="0" applyAlignment="0" applyProtection="0"/>
    <xf numFmtId="0" fontId="107" fillId="0" borderId="23" applyNumberFormat="0" applyFill="0" applyProtection="0">
      <alignment horizontal="left"/>
    </xf>
    <xf numFmtId="0" fontId="109" fillId="0" borderId="15" applyNumberFormat="0" applyFill="0" applyAlignment="0" applyProtection="0"/>
    <xf numFmtId="0" fontId="109" fillId="0" borderId="15" applyNumberFormat="0" applyFill="0" applyAlignment="0" applyProtection="0"/>
    <xf numFmtId="0" fontId="110" fillId="0" borderId="25" applyNumberFormat="0" applyFill="0" applyProtection="0">
      <alignment horizontal="left"/>
    </xf>
    <xf numFmtId="0" fontId="111" fillId="0" borderId="16" applyNumberFormat="0" applyFill="0" applyAlignment="0" applyProtection="0"/>
    <xf numFmtId="0" fontId="110" fillId="0" borderId="25" applyNumberFormat="0" applyFill="0" applyProtection="0">
      <alignment horizontal="left"/>
    </xf>
    <xf numFmtId="0" fontId="110" fillId="0" borderId="25" applyNumberFormat="0" applyFill="0" applyProtection="0">
      <alignment horizontal="left"/>
    </xf>
    <xf numFmtId="0" fontId="110" fillId="0" borderId="25" applyNumberFormat="0" applyFill="0" applyProtection="0">
      <alignment horizontal="left"/>
    </xf>
    <xf numFmtId="0" fontId="111" fillId="0" borderId="16" applyNumberFormat="0" applyFill="0" applyAlignment="0" applyProtection="0"/>
    <xf numFmtId="0" fontId="110" fillId="0" borderId="25" applyNumberFormat="0" applyFill="0" applyProtection="0">
      <alignment horizontal="left"/>
    </xf>
    <xf numFmtId="0" fontId="112" fillId="0" borderId="16" applyNumberFormat="0" applyFill="0" applyAlignment="0" applyProtection="0"/>
    <xf numFmtId="0" fontId="112" fillId="0" borderId="16" applyNumberFormat="0" applyFill="0" applyAlignment="0" applyProtection="0"/>
    <xf numFmtId="0" fontId="113" fillId="0" borderId="26" applyNumberFormat="0" applyFill="0" applyProtection="0">
      <alignment horizontal="left"/>
    </xf>
    <xf numFmtId="0" fontId="114" fillId="0" borderId="27" applyNumberFormat="0" applyFill="0" applyAlignment="0" applyProtection="0"/>
    <xf numFmtId="0" fontId="113" fillId="0" borderId="26" applyNumberFormat="0" applyFill="0" applyProtection="0">
      <alignment horizontal="left"/>
    </xf>
    <xf numFmtId="0" fontId="113" fillId="0" borderId="26" applyNumberFormat="0" applyFill="0" applyProtection="0">
      <alignment horizontal="left"/>
    </xf>
    <xf numFmtId="0" fontId="113" fillId="0" borderId="26" applyNumberFormat="0" applyFill="0" applyProtection="0">
      <alignment horizontal="left"/>
    </xf>
    <xf numFmtId="0" fontId="114" fillId="0" borderId="27" applyNumberFormat="0" applyFill="0" applyAlignment="0" applyProtection="0"/>
    <xf numFmtId="0" fontId="113" fillId="0" borderId="26" applyNumberFormat="0" applyFill="0" applyProtection="0">
      <alignment horizontal="left"/>
    </xf>
    <xf numFmtId="0" fontId="115" fillId="0" borderId="17" applyNumberFormat="0" applyFill="0" applyAlignment="0" applyProtection="0"/>
    <xf numFmtId="0" fontId="115" fillId="0" borderId="17" applyNumberFormat="0" applyFill="0" applyAlignment="0" applyProtection="0"/>
    <xf numFmtId="0" fontId="113" fillId="0" borderId="0" applyNumberFormat="0" applyFill="0" applyBorder="0" applyProtection="0">
      <alignment horizontal="left"/>
    </xf>
    <xf numFmtId="0" fontId="114" fillId="0" borderId="0" applyNumberFormat="0" applyFill="0" applyBorder="0" applyAlignment="0" applyProtection="0"/>
    <xf numFmtId="0" fontId="113" fillId="0" borderId="0" applyNumberFormat="0" applyFill="0" applyBorder="0" applyProtection="0">
      <alignment horizontal="left"/>
    </xf>
    <xf numFmtId="0" fontId="113" fillId="0" borderId="0" applyNumberFormat="0" applyFill="0" applyBorder="0" applyProtection="0">
      <alignment horizontal="left"/>
    </xf>
    <xf numFmtId="0" fontId="113" fillId="0" borderId="0" applyNumberFormat="0" applyFill="0" applyBorder="0" applyProtection="0">
      <alignment horizontal="left"/>
    </xf>
    <xf numFmtId="0" fontId="114" fillId="0" borderId="0" applyNumberFormat="0" applyFill="0" applyBorder="0" applyAlignment="0" applyProtection="0"/>
    <xf numFmtId="0" fontId="113" fillId="0" borderId="0" applyNumberFormat="0" applyFill="0" applyBorder="0" applyProtection="0">
      <alignment horizontal="left"/>
    </xf>
    <xf numFmtId="0" fontId="11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2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1" fillId="0" borderId="0"/>
    <xf numFmtId="0" fontId="33" fillId="0" borderId="0"/>
    <xf numFmtId="0" fontId="33" fillId="0" borderId="0"/>
    <xf numFmtId="0" fontId="33" fillId="0" borderId="0"/>
    <xf numFmtId="0" fontId="31" fillId="0" borderId="0"/>
    <xf numFmtId="0" fontId="5" fillId="0" borderId="0"/>
    <xf numFmtId="0" fontId="33" fillId="0" borderId="0"/>
    <xf numFmtId="0" fontId="27" fillId="0" borderId="0"/>
    <xf numFmtId="0" fontId="31" fillId="0" borderId="0"/>
    <xf numFmtId="0" fontId="3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1" fillId="0" borderId="0"/>
    <xf numFmtId="0" fontId="3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1" fillId="0" borderId="0"/>
    <xf numFmtId="0" fontId="32" fillId="0" borderId="0"/>
    <xf numFmtId="0" fontId="1" fillId="0" borderId="0"/>
    <xf numFmtId="0" fontId="1" fillId="0" borderId="0"/>
    <xf numFmtId="0" fontId="32" fillId="0" borderId="0"/>
    <xf numFmtId="0" fontId="3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16" fillId="0" borderId="19" applyNumberFormat="0" applyFill="0" applyAlignment="0" applyProtection="0"/>
    <xf numFmtId="0" fontId="117" fillId="0" borderId="28" applyNumberFormat="0" applyFill="0" applyProtection="0">
      <alignment horizontal="left"/>
    </xf>
    <xf numFmtId="0" fontId="117" fillId="0" borderId="28" applyNumberFormat="0" applyFill="0" applyProtection="0">
      <alignment horizontal="left"/>
    </xf>
    <xf numFmtId="0" fontId="117" fillId="0" borderId="28" applyNumberFormat="0" applyFill="0" applyProtection="0">
      <alignment horizontal="left"/>
    </xf>
    <xf numFmtId="0" fontId="117" fillId="0" borderId="28" applyNumberFormat="0" applyFill="0" applyProtection="0">
      <alignment horizontal="left"/>
    </xf>
    <xf numFmtId="0" fontId="116" fillId="0" borderId="19" applyNumberFormat="0" applyFill="0" applyProtection="0">
      <alignment horizontal="left"/>
    </xf>
    <xf numFmtId="0" fontId="118" fillId="0" borderId="29" applyNumberFormat="0" applyFill="0" applyAlignment="0" applyProtection="0"/>
    <xf numFmtId="0" fontId="118" fillId="0" borderId="22" applyNumberFormat="0" applyFill="0" applyAlignment="0" applyProtection="0"/>
    <xf numFmtId="0" fontId="118" fillId="0" borderId="22" applyNumberFormat="0" applyFill="0" applyAlignment="0" applyProtection="0"/>
    <xf numFmtId="0" fontId="95" fillId="0" borderId="29" applyNumberFormat="0" applyFill="0" applyAlignment="0" applyProtection="0"/>
    <xf numFmtId="0" fontId="95" fillId="0" borderId="29" applyNumberFormat="0" applyFill="0" applyAlignment="0" applyProtection="0"/>
    <xf numFmtId="0" fontId="118" fillId="0" borderId="29" applyNumberFormat="0" applyFill="0" applyAlignment="0" applyProtection="0"/>
    <xf numFmtId="0" fontId="118" fillId="0" borderId="22" applyNumberFormat="0" applyFill="0" applyAlignment="0" applyProtection="0"/>
    <xf numFmtId="0" fontId="118" fillId="0" borderId="22" applyNumberFormat="0" applyFill="0" applyAlignment="0" applyProtection="0"/>
    <xf numFmtId="0" fontId="118" fillId="0" borderId="22" applyNumberFormat="0" applyFill="0" applyAlignment="0" applyProtection="0"/>
    <xf numFmtId="0" fontId="118" fillId="0" borderId="22" applyNumberFormat="0" applyFill="0" applyAlignment="0" applyProtection="0"/>
    <xf numFmtId="0" fontId="118" fillId="0" borderId="22" applyNumberFormat="0" applyFill="0" applyAlignment="0" applyProtection="0"/>
    <xf numFmtId="0" fontId="118" fillId="0" borderId="22" applyNumberFormat="0" applyFill="0" applyAlignment="0" applyProtection="0"/>
    <xf numFmtId="0" fontId="118" fillId="0" borderId="22" applyNumberFormat="0" applyFill="0" applyAlignment="0" applyProtection="0"/>
    <xf numFmtId="0" fontId="118" fillId="0" borderId="22" applyNumberFormat="0" applyFill="0" applyAlignment="0" applyProtection="0"/>
    <xf numFmtId="0" fontId="119" fillId="64" borderId="12" applyNumberFormat="0" applyAlignment="0" applyProtection="0"/>
    <xf numFmtId="0" fontId="119" fillId="57" borderId="30" applyNumberFormat="0" applyProtection="0">
      <alignment horizontal="left"/>
    </xf>
    <xf numFmtId="0" fontId="119" fillId="57" borderId="30" applyNumberFormat="0" applyProtection="0">
      <alignment horizontal="left"/>
    </xf>
    <xf numFmtId="0" fontId="119" fillId="57" borderId="30" applyNumberFormat="0" applyProtection="0">
      <alignment horizontal="left"/>
    </xf>
    <xf numFmtId="0" fontId="119" fillId="57" borderId="30" applyNumberFormat="0" applyProtection="0">
      <alignment horizontal="left"/>
    </xf>
    <xf numFmtId="0" fontId="119" fillId="86" borderId="12" applyNumberFormat="0" applyProtection="0">
      <alignment horizontal="left"/>
    </xf>
    <xf numFmtId="0" fontId="119" fillId="64" borderId="12" applyNumberFormat="0" applyAlignment="0" applyProtection="0"/>
    <xf numFmtId="0" fontId="43" fillId="64" borderId="12" applyNumberFormat="0" applyAlignment="0" applyProtection="0"/>
    <xf numFmtId="0" fontId="119" fillId="87" borderId="12" applyNumberFormat="0" applyAlignment="0" applyProtection="0"/>
    <xf numFmtId="0" fontId="119" fillId="64" borderId="12" applyNumberFormat="0" applyAlignment="0" applyProtection="0"/>
    <xf numFmtId="0" fontId="119" fillId="87" borderId="12" applyNumberFormat="0" applyAlignment="0" applyProtection="0"/>
    <xf numFmtId="0" fontId="119" fillId="87" borderId="12" applyNumberFormat="0" applyAlignment="0" applyProtection="0"/>
    <xf numFmtId="0" fontId="120" fillId="0" borderId="0" applyNumberFormat="0" applyFill="0" applyBorder="0" applyAlignment="0" applyProtection="0"/>
    <xf numFmtId="0" fontId="121" fillId="0" borderId="0" applyNumberFormat="0" applyFill="0" applyBorder="0" applyProtection="0">
      <alignment horizontal="left"/>
    </xf>
    <xf numFmtId="0" fontId="121" fillId="0" borderId="0" applyNumberFormat="0" applyFill="0" applyBorder="0" applyProtection="0">
      <alignment horizontal="left"/>
    </xf>
    <xf numFmtId="0" fontId="121" fillId="0" borderId="0" applyNumberFormat="0" applyFill="0" applyBorder="0" applyProtection="0">
      <alignment horizontal="left"/>
    </xf>
    <xf numFmtId="0" fontId="121" fillId="0" borderId="0" applyNumberFormat="0" applyFill="0" applyBorder="0" applyProtection="0">
      <alignment horizontal="left"/>
    </xf>
    <xf numFmtId="0" fontId="120" fillId="0" borderId="0" applyNumberFormat="0" applyFill="0" applyBorder="0" applyProtection="0">
      <alignment horizontal="left"/>
    </xf>
    <xf numFmtId="0" fontId="120" fillId="0" borderId="0" applyNumberFormat="0" applyFill="0" applyBorder="0" applyAlignment="0" applyProtection="0"/>
    <xf numFmtId="0" fontId="122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124" fillId="32" borderId="0" applyNumberFormat="0" applyBorder="0" applyAlignment="0" applyProtection="0"/>
    <xf numFmtId="0" fontId="124" fillId="38" borderId="0" applyNumberFormat="0" applyBorder="0" applyAlignment="0" applyProtection="0"/>
    <xf numFmtId="0" fontId="82" fillId="32" borderId="0" applyNumberFormat="0" applyBorder="0" applyAlignment="0" applyProtection="0"/>
    <xf numFmtId="0" fontId="124" fillId="32" borderId="0" applyNumberFormat="0" applyBorder="0" applyAlignment="0" applyProtection="0"/>
    <xf numFmtId="0" fontId="124" fillId="38" borderId="0" applyNumberFormat="0" applyBorder="0" applyAlignment="0" applyProtection="0"/>
    <xf numFmtId="0" fontId="124" fillId="38" borderId="0" applyNumberFormat="0" applyBorder="0" applyAlignment="0" applyProtection="0"/>
    <xf numFmtId="0" fontId="125" fillId="38" borderId="0" applyNumberFormat="0" applyBorder="0" applyAlignment="0" applyProtection="0"/>
    <xf numFmtId="0" fontId="125" fillId="38" borderId="0" applyNumberFormat="0" applyBorder="0" applyAlignment="0" applyProtection="0"/>
    <xf numFmtId="0" fontId="102" fillId="30" borderId="11" applyNumberFormat="0" applyAlignment="0" applyProtection="0"/>
    <xf numFmtId="0" fontId="126" fillId="25" borderId="11" applyNumberFormat="0" applyProtection="0">
      <alignment horizontal="left"/>
    </xf>
    <xf numFmtId="0" fontId="126" fillId="25" borderId="11" applyNumberFormat="0" applyProtection="0">
      <alignment horizontal="left"/>
    </xf>
    <xf numFmtId="0" fontId="126" fillId="25" borderId="11" applyNumberFormat="0" applyProtection="0">
      <alignment horizontal="left"/>
    </xf>
    <xf numFmtId="0" fontId="126" fillId="25" borderId="11" applyNumberFormat="0" applyProtection="0">
      <alignment horizontal="left"/>
    </xf>
    <xf numFmtId="0" fontId="126" fillId="25" borderId="11" applyNumberFormat="0" applyProtection="0">
      <alignment horizontal="left"/>
    </xf>
    <xf numFmtId="0" fontId="126" fillId="25" borderId="11" applyNumberFormat="0" applyProtection="0">
      <alignment horizontal="left"/>
    </xf>
    <xf numFmtId="0" fontId="126" fillId="25" borderId="11" applyNumberFormat="0" applyProtection="0">
      <alignment horizontal="left"/>
    </xf>
    <xf numFmtId="0" fontId="126" fillId="25" borderId="11" applyNumberFormat="0" applyProtection="0">
      <alignment horizontal="left"/>
    </xf>
    <xf numFmtId="0" fontId="102" fillId="30" borderId="11" applyNumberFormat="0" applyAlignment="0" applyProtection="0"/>
    <xf numFmtId="0" fontId="102" fillId="46" borderId="11" applyNumberFormat="0" applyProtection="0">
      <alignment horizontal="left"/>
    </xf>
    <xf numFmtId="0" fontId="127" fillId="0" borderId="0"/>
    <xf numFmtId="0" fontId="128" fillId="0" borderId="0"/>
    <xf numFmtId="0" fontId="128" fillId="0" borderId="0"/>
    <xf numFmtId="0" fontId="128" fillId="0" borderId="0"/>
    <xf numFmtId="0" fontId="27" fillId="0" borderId="0"/>
    <xf numFmtId="0" fontId="27" fillId="0" borderId="0"/>
    <xf numFmtId="0" fontId="128" fillId="0" borderId="0"/>
    <xf numFmtId="0" fontId="127" fillId="0" borderId="0"/>
    <xf numFmtId="0" fontId="33" fillId="0" borderId="0"/>
    <xf numFmtId="0" fontId="27" fillId="0" borderId="0"/>
    <xf numFmtId="0" fontId="45" fillId="0" borderId="0"/>
    <xf numFmtId="0" fontId="45" fillId="0" borderId="0"/>
    <xf numFmtId="0" fontId="27" fillId="0" borderId="0"/>
    <xf numFmtId="0" fontId="2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1" fillId="0" borderId="0"/>
    <xf numFmtId="0" fontId="27" fillId="0" borderId="0"/>
    <xf numFmtId="0" fontId="27" fillId="0" borderId="0"/>
    <xf numFmtId="0" fontId="1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31" fillId="0" borderId="0"/>
    <xf numFmtId="0" fontId="31" fillId="0" borderId="0"/>
    <xf numFmtId="0" fontId="31" fillId="0" borderId="0"/>
    <xf numFmtId="0" fontId="28" fillId="0" borderId="0"/>
    <xf numFmtId="0" fontId="27" fillId="0" borderId="0"/>
    <xf numFmtId="0" fontId="27" fillId="0" borderId="0"/>
    <xf numFmtId="0" fontId="1" fillId="0" borderId="0"/>
    <xf numFmtId="0" fontId="1" fillId="0" borderId="0"/>
    <xf numFmtId="0" fontId="27" fillId="0" borderId="0"/>
    <xf numFmtId="0" fontId="27" fillId="0" borderId="0"/>
    <xf numFmtId="0" fontId="1" fillId="0" borderId="0"/>
    <xf numFmtId="0" fontId="1" fillId="0" borderId="0"/>
    <xf numFmtId="0" fontId="27" fillId="0" borderId="0"/>
    <xf numFmtId="0" fontId="27" fillId="0" borderId="0"/>
    <xf numFmtId="0" fontId="1" fillId="0" borderId="0"/>
    <xf numFmtId="0" fontId="1" fillId="0" borderId="0"/>
    <xf numFmtId="0" fontId="27" fillId="0" borderId="0"/>
    <xf numFmtId="0" fontId="27" fillId="0" borderId="0"/>
    <xf numFmtId="0" fontId="1" fillId="0" borderId="0"/>
    <xf numFmtId="0" fontId="1" fillId="0" borderId="0"/>
    <xf numFmtId="0" fontId="27" fillId="0" borderId="0"/>
    <xf numFmtId="0" fontId="31" fillId="0" borderId="0"/>
    <xf numFmtId="0" fontId="2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8" fillId="0" borderId="0"/>
    <xf numFmtId="0" fontId="28" fillId="0" borderId="0"/>
    <xf numFmtId="0" fontId="27" fillId="0" borderId="0"/>
    <xf numFmtId="0" fontId="31" fillId="0" borderId="0"/>
    <xf numFmtId="0" fontId="2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7" fillId="0" borderId="0"/>
    <xf numFmtId="0" fontId="31" fillId="0" borderId="0"/>
    <xf numFmtId="0" fontId="27" fillId="0" borderId="0"/>
    <xf numFmtId="0" fontId="27" fillId="0" borderId="0"/>
    <xf numFmtId="0" fontId="5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56" fillId="0" borderId="0"/>
    <xf numFmtId="0" fontId="56" fillId="0" borderId="0"/>
    <xf numFmtId="0" fontId="1" fillId="0" borderId="0"/>
    <xf numFmtId="0" fontId="1" fillId="0" borderId="0"/>
    <xf numFmtId="0" fontId="5" fillId="0" borderId="0"/>
    <xf numFmtId="0" fontId="33" fillId="0" borderId="0"/>
    <xf numFmtId="0" fontId="28" fillId="0" borderId="0"/>
    <xf numFmtId="0" fontId="31" fillId="0" borderId="0"/>
    <xf numFmtId="0" fontId="27" fillId="0" borderId="0"/>
    <xf numFmtId="0" fontId="27" fillId="0" borderId="0"/>
    <xf numFmtId="0" fontId="46" fillId="0" borderId="0"/>
    <xf numFmtId="0" fontId="33" fillId="0" borderId="0"/>
    <xf numFmtId="0" fontId="33" fillId="0" borderId="0"/>
    <xf numFmtId="0" fontId="33" fillId="0" borderId="0"/>
    <xf numFmtId="0" fontId="1" fillId="0" borderId="0"/>
    <xf numFmtId="0" fontId="1" fillId="0" borderId="0"/>
    <xf numFmtId="0" fontId="31" fillId="0" borderId="0"/>
    <xf numFmtId="0" fontId="31" fillId="0" borderId="0"/>
    <xf numFmtId="0" fontId="27" fillId="0" borderId="0"/>
    <xf numFmtId="0" fontId="31" fillId="0" borderId="0"/>
    <xf numFmtId="0" fontId="5" fillId="0" borderId="0"/>
    <xf numFmtId="0" fontId="27" fillId="0" borderId="0"/>
    <xf numFmtId="0" fontId="31" fillId="0" borderId="0"/>
    <xf numFmtId="0" fontId="31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7" fillId="0" borderId="0"/>
    <xf numFmtId="0" fontId="31" fillId="0" borderId="0"/>
    <xf numFmtId="0" fontId="27" fillId="0" borderId="0"/>
    <xf numFmtId="0" fontId="27" fillId="0" borderId="0"/>
    <xf numFmtId="0" fontId="1" fillId="0" borderId="0"/>
    <xf numFmtId="0" fontId="1" fillId="0" borderId="0"/>
    <xf numFmtId="0" fontId="27" fillId="0" borderId="0"/>
    <xf numFmtId="0" fontId="27" fillId="0" borderId="0"/>
    <xf numFmtId="0" fontId="1" fillId="0" borderId="0"/>
    <xf numFmtId="0" fontId="1" fillId="0" borderId="0"/>
    <xf numFmtId="0" fontId="27" fillId="0" borderId="0"/>
    <xf numFmtId="0" fontId="27" fillId="0" borderId="0"/>
    <xf numFmtId="0" fontId="1" fillId="0" borderId="0"/>
    <xf numFmtId="0" fontId="1" fillId="0" borderId="0"/>
    <xf numFmtId="0" fontId="27" fillId="0" borderId="0"/>
    <xf numFmtId="0" fontId="27" fillId="0" borderId="0"/>
    <xf numFmtId="0" fontId="1" fillId="0" borderId="0"/>
    <xf numFmtId="0" fontId="1" fillId="0" borderId="0"/>
    <xf numFmtId="0" fontId="31" fillId="0" borderId="0"/>
    <xf numFmtId="0" fontId="31" fillId="0" borderId="0"/>
    <xf numFmtId="0" fontId="129" fillId="0" borderId="0"/>
    <xf numFmtId="0" fontId="1" fillId="0" borderId="0"/>
    <xf numFmtId="0" fontId="129" fillId="0" borderId="0"/>
    <xf numFmtId="0" fontId="129" fillId="0" borderId="0"/>
    <xf numFmtId="0" fontId="1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3" fillId="0" borderId="0"/>
    <xf numFmtId="0" fontId="33" fillId="0" borderId="0"/>
    <xf numFmtId="0" fontId="28" fillId="0" borderId="0"/>
    <xf numFmtId="0" fontId="27" fillId="0" borderId="0"/>
    <xf numFmtId="0" fontId="33" fillId="0" borderId="0"/>
    <xf numFmtId="0" fontId="33" fillId="0" borderId="0"/>
    <xf numFmtId="0" fontId="33" fillId="0" borderId="0"/>
    <xf numFmtId="0" fontId="1" fillId="0" borderId="0"/>
    <xf numFmtId="0" fontId="33" fillId="0" borderId="0"/>
    <xf numFmtId="0" fontId="1" fillId="0" borderId="0"/>
    <xf numFmtId="0" fontId="1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27" fillId="0" borderId="0"/>
    <xf numFmtId="0" fontId="5" fillId="0" borderId="0"/>
    <xf numFmtId="0" fontId="27" fillId="0" borderId="0"/>
    <xf numFmtId="0" fontId="27" fillId="0" borderId="0"/>
    <xf numFmtId="0" fontId="1" fillId="0" borderId="0"/>
    <xf numFmtId="0" fontId="1" fillId="0" borderId="0"/>
    <xf numFmtId="0" fontId="31" fillId="0" borderId="0"/>
    <xf numFmtId="0" fontId="33" fillId="0" borderId="0"/>
    <xf numFmtId="0" fontId="27" fillId="0" borderId="0"/>
    <xf numFmtId="0" fontId="1" fillId="0" borderId="0"/>
    <xf numFmtId="0" fontId="1" fillId="0" borderId="0"/>
    <xf numFmtId="0" fontId="1" fillId="0" borderId="0"/>
    <xf numFmtId="0" fontId="33" fillId="0" borderId="0"/>
    <xf numFmtId="0" fontId="33" fillId="0" borderId="0"/>
    <xf numFmtId="0" fontId="33" fillId="0" borderId="0"/>
    <xf numFmtId="0" fontId="31" fillId="0" borderId="0"/>
    <xf numFmtId="0" fontId="33" fillId="0" borderId="0"/>
    <xf numFmtId="0" fontId="31" fillId="0" borderId="0"/>
    <xf numFmtId="0" fontId="33" fillId="0" borderId="0"/>
    <xf numFmtId="0" fontId="31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1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1" fillId="0" borderId="0"/>
    <xf numFmtId="0" fontId="33" fillId="0" borderId="0"/>
    <xf numFmtId="0" fontId="33" fillId="0" borderId="0"/>
    <xf numFmtId="0" fontId="33" fillId="0" borderId="0"/>
    <xf numFmtId="0" fontId="32" fillId="0" borderId="0"/>
    <xf numFmtId="0" fontId="33" fillId="0" borderId="0"/>
    <xf numFmtId="0" fontId="2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2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3" fillId="0" borderId="0"/>
    <xf numFmtId="0" fontId="33" fillId="0" borderId="0"/>
    <xf numFmtId="0" fontId="2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0" fillId="0" borderId="0">
      <alignment horizontal="left"/>
    </xf>
    <xf numFmtId="0" fontId="130" fillId="0" borderId="0">
      <alignment horizontal="left"/>
    </xf>
    <xf numFmtId="0" fontId="1" fillId="0" borderId="0"/>
    <xf numFmtId="0" fontId="1" fillId="0" borderId="0"/>
    <xf numFmtId="0" fontId="33" fillId="0" borderId="0"/>
    <xf numFmtId="0" fontId="33" fillId="0" borderId="0"/>
    <xf numFmtId="0" fontId="1" fillId="0" borderId="0"/>
    <xf numFmtId="0" fontId="1" fillId="0" borderId="0"/>
    <xf numFmtId="0" fontId="31" fillId="0" borderId="0"/>
    <xf numFmtId="0" fontId="31" fillId="0" borderId="0"/>
    <xf numFmtId="0" fontId="1" fillId="0" borderId="0"/>
    <xf numFmtId="0" fontId="1" fillId="0" borderId="0"/>
    <xf numFmtId="0" fontId="33" fillId="0" borderId="0"/>
    <xf numFmtId="0" fontId="33" fillId="0" borderId="0"/>
    <xf numFmtId="0" fontId="1" fillId="0" borderId="0"/>
    <xf numFmtId="0" fontId="1" fillId="0" borderId="0"/>
    <xf numFmtId="0" fontId="31" fillId="0" borderId="0"/>
    <xf numFmtId="0" fontId="2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3" fillId="0" borderId="0"/>
    <xf numFmtId="0" fontId="27" fillId="0" borderId="0"/>
    <xf numFmtId="0" fontId="26" fillId="0" borderId="0"/>
    <xf numFmtId="0" fontId="33" fillId="0" borderId="0"/>
    <xf numFmtId="0" fontId="3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3" fillId="0" borderId="0"/>
    <xf numFmtId="0" fontId="33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3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1" fillId="0" borderId="0" applyNumberFormat="0" applyFont="0" applyFill="0" applyBorder="0" applyAlignment="0" applyProtection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1" fillId="0" borderId="0" applyNumberFormat="0" applyFont="0" applyFill="0" applyBorder="0" applyAlignment="0" applyProtection="0">
      <alignment vertical="top"/>
    </xf>
    <xf numFmtId="0" fontId="31" fillId="0" borderId="0" applyNumberFormat="0" applyFont="0" applyFill="0" applyBorder="0" applyAlignment="0" applyProtection="0">
      <alignment vertical="top"/>
    </xf>
    <xf numFmtId="0" fontId="46" fillId="0" borderId="0"/>
    <xf numFmtId="0" fontId="27" fillId="0" borderId="0"/>
    <xf numFmtId="0" fontId="3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3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1" fillId="0" borderId="0"/>
    <xf numFmtId="0" fontId="56" fillId="0" borderId="0"/>
    <xf numFmtId="0" fontId="131" fillId="0" borderId="0"/>
    <xf numFmtId="0" fontId="32" fillId="0" borderId="0"/>
    <xf numFmtId="0" fontId="1" fillId="0" borderId="0"/>
    <xf numFmtId="0" fontId="1" fillId="0" borderId="0"/>
    <xf numFmtId="0" fontId="1" fillId="0" borderId="0"/>
    <xf numFmtId="0" fontId="31" fillId="0" borderId="0"/>
    <xf numFmtId="0" fontId="31" fillId="0" borderId="0"/>
    <xf numFmtId="0" fontId="5" fillId="0" borderId="0"/>
    <xf numFmtId="0" fontId="31" fillId="0" borderId="0"/>
    <xf numFmtId="0" fontId="27" fillId="0" borderId="0"/>
    <xf numFmtId="0" fontId="27" fillId="0" borderId="0"/>
    <xf numFmtId="0" fontId="3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2" fillId="0" borderId="0"/>
    <xf numFmtId="0" fontId="1" fillId="0" borderId="0"/>
    <xf numFmtId="0" fontId="1" fillId="0" borderId="0"/>
    <xf numFmtId="0" fontId="31" fillId="0" borderId="0"/>
    <xf numFmtId="0" fontId="27" fillId="0" borderId="0"/>
    <xf numFmtId="0" fontId="27" fillId="0" borderId="0"/>
    <xf numFmtId="0" fontId="28" fillId="0" borderId="0"/>
    <xf numFmtId="0" fontId="31" fillId="0" borderId="0"/>
    <xf numFmtId="0" fontId="32" fillId="0" borderId="0"/>
    <xf numFmtId="0" fontId="118" fillId="0" borderId="29" applyNumberFormat="0" applyFill="0" applyAlignment="0" applyProtection="0"/>
    <xf numFmtId="0" fontId="118" fillId="0" borderId="31" applyNumberFormat="0" applyFill="0" applyProtection="0">
      <alignment horizontal="left"/>
    </xf>
    <xf numFmtId="0" fontId="118" fillId="0" borderId="31" applyNumberFormat="0" applyFill="0" applyProtection="0">
      <alignment horizontal="left"/>
    </xf>
    <xf numFmtId="0" fontId="118" fillId="0" borderId="31" applyNumberFormat="0" applyFill="0" applyProtection="0">
      <alignment horizontal="left"/>
    </xf>
    <xf numFmtId="0" fontId="118" fillId="0" borderId="31" applyNumberFormat="0" applyFill="0" applyProtection="0">
      <alignment horizontal="left"/>
    </xf>
    <xf numFmtId="0" fontId="118" fillId="0" borderId="31" applyNumberFormat="0" applyFill="0" applyProtection="0">
      <alignment horizontal="left"/>
    </xf>
    <xf numFmtId="0" fontId="118" fillId="0" borderId="31" applyNumberFormat="0" applyFill="0" applyProtection="0">
      <alignment horizontal="left"/>
    </xf>
    <xf numFmtId="0" fontId="118" fillId="0" borderId="31" applyNumberFormat="0" applyFill="0" applyProtection="0">
      <alignment horizontal="left"/>
    </xf>
    <xf numFmtId="0" fontId="118" fillId="0" borderId="31" applyNumberFormat="0" applyFill="0" applyProtection="0">
      <alignment horizontal="left"/>
    </xf>
    <xf numFmtId="0" fontId="118" fillId="0" borderId="29" applyNumberFormat="0" applyFill="0" applyAlignment="0" applyProtection="0"/>
    <xf numFmtId="0" fontId="118" fillId="0" borderId="29" applyNumberFormat="0" applyFill="0" applyProtection="0">
      <alignment horizontal="left"/>
    </xf>
    <xf numFmtId="0" fontId="132" fillId="10" borderId="0" applyNumberFormat="0" applyBorder="0" applyAlignment="0" applyProtection="0"/>
    <xf numFmtId="0" fontId="132" fillId="11" borderId="0" applyNumberFormat="0" applyBorder="0" applyAlignment="0" applyProtection="0"/>
    <xf numFmtId="0" fontId="133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0" borderId="0" applyNumberFormat="0" applyBorder="0" applyAlignment="0" applyProtection="0"/>
    <xf numFmtId="0" fontId="132" fillId="88" borderId="0" applyNumberFormat="0" applyBorder="0" applyProtection="0">
      <alignment horizontal="left"/>
    </xf>
    <xf numFmtId="0" fontId="132" fillId="88" borderId="0" applyNumberFormat="0" applyBorder="0" applyProtection="0">
      <alignment horizontal="left"/>
    </xf>
    <xf numFmtId="0" fontId="132" fillId="88" borderId="0" applyNumberFormat="0" applyBorder="0" applyProtection="0">
      <alignment horizontal="left"/>
    </xf>
    <xf numFmtId="0" fontId="132" fillId="88" borderId="0" applyNumberFormat="0" applyBorder="0" applyProtection="0">
      <alignment horizontal="left"/>
    </xf>
    <xf numFmtId="0" fontId="132" fillId="23" borderId="0" applyNumberFormat="0" applyBorder="0" applyProtection="0">
      <alignment horizontal="left"/>
    </xf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192" fontId="135" fillId="0" borderId="0" applyBorder="0">
      <alignment horizontal="center" vertical="center" wrapText="1"/>
      <protection locked="0"/>
    </xf>
    <xf numFmtId="0" fontId="2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192" fontId="135" fillId="0" borderId="0" applyBorder="0">
      <alignment horizontal="center" vertical="center" wrapText="1"/>
      <protection locked="0"/>
    </xf>
    <xf numFmtId="0" fontId="27" fillId="4" borderId="20" applyNumberFormat="0" applyFont="0" applyAlignment="0" applyProtection="0"/>
    <xf numFmtId="0" fontId="27" fillId="4" borderId="20" applyNumberFormat="0" applyFont="0" applyAlignment="0" applyProtection="0"/>
    <xf numFmtId="0" fontId="27" fillId="4" borderId="20" applyNumberFormat="0" applyFont="0" applyAlignment="0" applyProtection="0"/>
    <xf numFmtId="0" fontId="28" fillId="13" borderId="20" applyNumberFormat="0" applyAlignment="0" applyProtection="0"/>
    <xf numFmtId="0" fontId="28" fillId="13" borderId="20" applyNumberFormat="0" applyAlignment="0" applyProtection="0"/>
    <xf numFmtId="0" fontId="32" fillId="4" borderId="20" applyNumberFormat="0" applyFont="0" applyAlignment="0" applyProtection="0"/>
    <xf numFmtId="0" fontId="32" fillId="4" borderId="20" applyNumberFormat="0" applyFont="0" applyAlignment="0" applyProtection="0"/>
    <xf numFmtId="0" fontId="33" fillId="13" borderId="20" applyNumberFormat="0" applyAlignment="0" applyProtection="0"/>
    <xf numFmtId="0" fontId="33" fillId="13" borderId="20" applyNumberFormat="0" applyAlignment="0" applyProtection="0"/>
    <xf numFmtId="0" fontId="33" fillId="13" borderId="20" applyNumberFormat="0" applyAlignment="0" applyProtection="0"/>
    <xf numFmtId="0" fontId="33" fillId="13" borderId="20" applyNumberFormat="0" applyAlignment="0" applyProtection="0"/>
    <xf numFmtId="0" fontId="27" fillId="4" borderId="20" applyNumberFormat="0" applyFont="0" applyAlignment="0" applyProtection="0"/>
    <xf numFmtId="0" fontId="27" fillId="4" borderId="20" applyNumberFormat="0" applyFont="0" applyAlignment="0" applyProtection="0"/>
    <xf numFmtId="0" fontId="27" fillId="4" borderId="20" applyNumberFormat="0" applyFont="0" applyAlignment="0" applyProtection="0"/>
    <xf numFmtId="0" fontId="27" fillId="4" borderId="20" applyNumberFormat="0" applyFont="0" applyAlignment="0" applyProtection="0"/>
    <xf numFmtId="0" fontId="33" fillId="4" borderId="20" applyNumberFormat="0" applyFont="0" applyAlignment="0" applyProtection="0"/>
    <xf numFmtId="0" fontId="33" fillId="4" borderId="20" applyNumberFormat="0" applyFont="0" applyAlignment="0" applyProtection="0"/>
    <xf numFmtId="0" fontId="33" fillId="4" borderId="20" applyNumberFormat="0" applyFont="0" applyAlignment="0" applyProtection="0"/>
    <xf numFmtId="0" fontId="33" fillId="4" borderId="20" applyNumberFormat="0" applyFont="0" applyAlignment="0" applyProtection="0"/>
    <xf numFmtId="0" fontId="33" fillId="4" borderId="20" applyNumberFormat="0" applyFont="0" applyAlignment="0" applyProtection="0"/>
    <xf numFmtId="0" fontId="28" fillId="13" borderId="20" applyNumberFormat="0" applyAlignment="0" applyProtection="0"/>
    <xf numFmtId="0" fontId="28" fillId="13" borderId="20" applyNumberFormat="0" applyAlignment="0" applyProtection="0"/>
    <xf numFmtId="0" fontId="28" fillId="13" borderId="20" applyNumberFormat="0" applyAlignment="0" applyProtection="0"/>
    <xf numFmtId="0" fontId="28" fillId="13" borderId="20" applyNumberFormat="0" applyAlignment="0" applyProtection="0"/>
    <xf numFmtId="0" fontId="31" fillId="13" borderId="20" applyNumberFormat="0" applyAlignment="0" applyProtection="0"/>
    <xf numFmtId="0" fontId="31" fillId="13" borderId="20" applyNumberFormat="0" applyAlignment="0" applyProtection="0"/>
    <xf numFmtId="0" fontId="31" fillId="13" borderId="20" applyNumberFormat="0" applyAlignment="0" applyProtection="0"/>
    <xf numFmtId="0" fontId="31" fillId="13" borderId="20" applyNumberFormat="0" applyAlignment="0" applyProtection="0"/>
    <xf numFmtId="0" fontId="27" fillId="4" borderId="20" applyNumberFormat="0" applyFont="0" applyAlignment="0" applyProtection="0"/>
    <xf numFmtId="0" fontId="130" fillId="47" borderId="20" applyNumberFormat="0" applyProtection="0">
      <alignment horizontal="left"/>
    </xf>
    <xf numFmtId="0" fontId="130" fillId="47" borderId="20" applyNumberFormat="0" applyProtection="0">
      <alignment horizontal="left"/>
    </xf>
    <xf numFmtId="0" fontId="130" fillId="47" borderId="20" applyNumberFormat="0" applyProtection="0">
      <alignment horizontal="left"/>
    </xf>
    <xf numFmtId="0" fontId="130" fillId="47" borderId="20" applyNumberFormat="0" applyProtection="0">
      <alignment horizontal="left"/>
    </xf>
    <xf numFmtId="0" fontId="130" fillId="47" borderId="20" applyNumberFormat="0" applyProtection="0">
      <alignment horizontal="left"/>
    </xf>
    <xf numFmtId="0" fontId="130" fillId="47" borderId="20" applyNumberFormat="0" applyProtection="0">
      <alignment horizontal="left"/>
    </xf>
    <xf numFmtId="0" fontId="130" fillId="47" borderId="20" applyNumberFormat="0" applyProtection="0">
      <alignment horizontal="left"/>
    </xf>
    <xf numFmtId="0" fontId="130" fillId="47" borderId="20" applyNumberFormat="0" applyProtection="0">
      <alignment horizontal="left"/>
    </xf>
    <xf numFmtId="0" fontId="27" fillId="4" borderId="20" applyNumberFormat="0" applyFont="0" applyAlignment="0" applyProtection="0"/>
    <xf numFmtId="0" fontId="130" fillId="89" borderId="20" applyNumberFormat="0" applyProtection="0">
      <alignment horizontal="left"/>
    </xf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ill="0" applyBorder="0" applyAlignment="0" applyProtection="0"/>
    <xf numFmtId="9" fontId="136" fillId="0" borderId="0" applyFont="0" applyFill="0" applyBorder="0" applyAlignment="0" applyProtection="0"/>
    <xf numFmtId="9" fontId="92" fillId="0" borderId="0"/>
    <xf numFmtId="9" fontId="31" fillId="0" borderId="0" applyBorder="0" applyProtection="0"/>
    <xf numFmtId="9" fontId="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Border="0" applyProtection="0"/>
    <xf numFmtId="9" fontId="5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1" fillId="0" borderId="0" applyFill="0" applyBorder="0" applyAlignment="0" applyProtection="0"/>
    <xf numFmtId="9" fontId="137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ill="0" applyBorder="0" applyAlignment="0" applyProtection="0"/>
    <xf numFmtId="9" fontId="2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37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28" fillId="0" borderId="0" applyFill="0" applyBorder="0" applyAlignment="0" applyProtection="0"/>
    <xf numFmtId="9" fontId="27" fillId="0" borderId="0" applyFont="0" applyFill="0" applyBorder="0" applyAlignment="0" applyProtection="0"/>
    <xf numFmtId="9" fontId="31" fillId="0" borderId="0" applyFill="0" applyBorder="0" applyAlignment="0" applyProtection="0"/>
    <xf numFmtId="0" fontId="101" fillId="30" borderId="21" applyNumberFormat="0" applyAlignment="0" applyProtection="0"/>
    <xf numFmtId="0" fontId="101" fillId="46" borderId="21" applyNumberFormat="0" applyProtection="0">
      <alignment horizontal="left"/>
    </xf>
    <xf numFmtId="0" fontId="101" fillId="46" borderId="21" applyNumberFormat="0" applyProtection="0">
      <alignment horizontal="left"/>
    </xf>
    <xf numFmtId="0" fontId="101" fillId="46" borderId="21" applyNumberFormat="0" applyProtection="0">
      <alignment horizontal="left"/>
    </xf>
    <xf numFmtId="0" fontId="101" fillId="46" borderId="21" applyNumberFormat="0" applyProtection="0">
      <alignment horizontal="left"/>
    </xf>
    <xf numFmtId="0" fontId="101" fillId="36" borderId="21" applyNumberFormat="0" applyAlignment="0" applyProtection="0"/>
    <xf numFmtId="0" fontId="101" fillId="30" borderId="21" applyNumberFormat="0" applyAlignment="0" applyProtection="0"/>
    <xf numFmtId="0" fontId="118" fillId="25" borderId="32" applyNumberFormat="0" applyProtection="0">
      <alignment horizontal="left"/>
    </xf>
    <xf numFmtId="0" fontId="118" fillId="25" borderId="32" applyNumberFormat="0" applyProtection="0">
      <alignment horizontal="left"/>
    </xf>
    <xf numFmtId="0" fontId="118" fillId="25" borderId="32" applyNumberFormat="0" applyProtection="0">
      <alignment horizontal="left"/>
    </xf>
    <xf numFmtId="0" fontId="118" fillId="25" borderId="32" applyNumberFormat="0" applyProtection="0">
      <alignment horizontal="left"/>
    </xf>
    <xf numFmtId="0" fontId="118" fillId="25" borderId="32" applyNumberFormat="0" applyProtection="0">
      <alignment horizontal="left"/>
    </xf>
    <xf numFmtId="0" fontId="118" fillId="25" borderId="32" applyNumberFormat="0" applyProtection="0">
      <alignment horizontal="left"/>
    </xf>
    <xf numFmtId="0" fontId="118" fillId="25" borderId="32" applyNumberFormat="0" applyProtection="0">
      <alignment horizontal="left"/>
    </xf>
    <xf numFmtId="0" fontId="118" fillId="25" borderId="32" applyNumberFormat="0" applyProtection="0">
      <alignment horizontal="left"/>
    </xf>
    <xf numFmtId="0" fontId="101" fillId="30" borderId="21" applyNumberFormat="0" applyAlignment="0" applyProtection="0"/>
    <xf numFmtId="0" fontId="101" fillId="30" borderId="21" applyNumberFormat="0" applyAlignment="0" applyProtection="0"/>
    <xf numFmtId="0" fontId="101" fillId="30" borderId="21" applyNumberFormat="0" applyAlignment="0" applyProtection="0"/>
    <xf numFmtId="0" fontId="101" fillId="30" borderId="21" applyNumberFormat="0" applyAlignment="0" applyProtection="0"/>
    <xf numFmtId="0" fontId="116" fillId="0" borderId="19" applyNumberFormat="0" applyFill="0" applyAlignment="0" applyProtection="0"/>
    <xf numFmtId="0" fontId="81" fillId="0" borderId="19" applyNumberFormat="0" applyFill="0" applyAlignment="0" applyProtection="0"/>
    <xf numFmtId="0" fontId="116" fillId="0" borderId="19" applyNumberFormat="0" applyFill="0" applyAlignment="0" applyProtection="0"/>
    <xf numFmtId="0" fontId="124" fillId="32" borderId="0" applyNumberFormat="0" applyBorder="0" applyAlignment="0" applyProtection="0"/>
    <xf numFmtId="0" fontId="125" fillId="47" borderId="0" applyNumberFormat="0" applyBorder="0" applyProtection="0">
      <alignment horizontal="left"/>
    </xf>
    <xf numFmtId="0" fontId="125" fillId="47" borderId="0" applyNumberFormat="0" applyBorder="0" applyProtection="0">
      <alignment horizontal="left"/>
    </xf>
    <xf numFmtId="0" fontId="125" fillId="47" borderId="0" applyNumberFormat="0" applyBorder="0" applyProtection="0">
      <alignment horizontal="left"/>
    </xf>
    <xf numFmtId="0" fontId="125" fillId="47" borderId="0" applyNumberFormat="0" applyBorder="0" applyProtection="0">
      <alignment horizontal="left"/>
    </xf>
    <xf numFmtId="0" fontId="124" fillId="90" borderId="0" applyNumberFormat="0" applyBorder="0" applyProtection="0">
      <alignment horizontal="left"/>
    </xf>
    <xf numFmtId="0" fontId="30" fillId="0" borderId="0"/>
    <xf numFmtId="0" fontId="30" fillId="0" borderId="0"/>
    <xf numFmtId="0" fontId="31" fillId="0" borderId="0"/>
    <xf numFmtId="0" fontId="138" fillId="0" borderId="2">
      <alignment vertical="center" wrapText="1"/>
    </xf>
    <xf numFmtId="0" fontId="27" fillId="0" borderId="0">
      <alignment vertical="justify"/>
    </xf>
    <xf numFmtId="0" fontId="117" fillId="0" borderId="0" applyNumberFormat="0" applyFill="0" applyBorder="0" applyAlignment="0" applyProtection="0"/>
    <xf numFmtId="0" fontId="117" fillId="0" borderId="0" applyNumberFormat="0" applyFill="0" applyBorder="0" applyProtection="0">
      <alignment horizontal="left"/>
    </xf>
    <xf numFmtId="0" fontId="117" fillId="0" borderId="0" applyNumberFormat="0" applyFill="0" applyBorder="0" applyProtection="0">
      <alignment horizontal="left"/>
    </xf>
    <xf numFmtId="0" fontId="117" fillId="0" borderId="0" applyNumberFormat="0" applyFill="0" applyBorder="0" applyProtection="0">
      <alignment horizontal="left"/>
    </xf>
    <xf numFmtId="0" fontId="117" fillId="0" borderId="0" applyNumberFormat="0" applyFill="0" applyBorder="0" applyProtection="0">
      <alignment horizontal="left"/>
    </xf>
    <xf numFmtId="0" fontId="117" fillId="0" borderId="0" applyNumberFormat="0" applyFill="0" applyBorder="0" applyProtection="0">
      <alignment horizontal="left"/>
    </xf>
    <xf numFmtId="0" fontId="134" fillId="0" borderId="0" applyNumberFormat="0" applyFill="0" applyBorder="0" applyAlignment="0" applyProtection="0"/>
    <xf numFmtId="0" fontId="134" fillId="0" borderId="0" applyNumberFormat="0" applyFill="0" applyBorder="0" applyProtection="0">
      <alignment horizontal="left"/>
    </xf>
    <xf numFmtId="0" fontId="134" fillId="0" borderId="0" applyNumberFormat="0" applyFill="0" applyBorder="0" applyProtection="0">
      <alignment horizontal="left"/>
    </xf>
    <xf numFmtId="0" fontId="134" fillId="0" borderId="0" applyNumberFormat="0" applyFill="0" applyBorder="0" applyProtection="0">
      <alignment horizontal="left"/>
    </xf>
    <xf numFmtId="0" fontId="134" fillId="0" borderId="0" applyNumberFormat="0" applyFill="0" applyBorder="0" applyProtection="0">
      <alignment horizontal="left"/>
    </xf>
    <xf numFmtId="0" fontId="134" fillId="0" borderId="0" applyNumberFormat="0" applyFill="0" applyBorder="0" applyProtection="0">
      <alignment horizontal="left"/>
    </xf>
    <xf numFmtId="0" fontId="117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193" fontId="139" fillId="0" borderId="0" applyFont="0" applyFill="0" applyBorder="0" applyAlignment="0" applyProtection="0"/>
    <xf numFmtId="194" fontId="139" fillId="0" borderId="0" applyFont="0" applyFill="0" applyBorder="0" applyAlignment="0" applyProtection="0"/>
    <xf numFmtId="195" fontId="27" fillId="0" borderId="0" applyFont="0" applyFill="0" applyBorder="0" applyAlignment="0" applyProtection="0"/>
    <xf numFmtId="196" fontId="27" fillId="0" borderId="0" applyFont="0" applyFill="0" applyBorder="0" applyAlignment="0" applyProtection="0"/>
    <xf numFmtId="196" fontId="27" fillId="0" borderId="0" applyFont="0" applyFill="0" applyBorder="0" applyAlignment="0" applyProtection="0"/>
    <xf numFmtId="196" fontId="27" fillId="0" borderId="0" applyFont="0" applyFill="0" applyBorder="0" applyAlignment="0" applyProtection="0"/>
    <xf numFmtId="196" fontId="27" fillId="0" borderId="0" applyFont="0" applyFill="0" applyBorder="0" applyAlignment="0" applyProtection="0"/>
    <xf numFmtId="196" fontId="27" fillId="0" borderId="0" applyFont="0" applyFill="0" applyBorder="0" applyAlignment="0" applyProtection="0"/>
    <xf numFmtId="196" fontId="27" fillId="0" borderId="0" applyFont="0" applyFill="0" applyBorder="0" applyAlignment="0" applyProtection="0"/>
    <xf numFmtId="196" fontId="27" fillId="0" borderId="0" applyFont="0" applyFill="0" applyBorder="0" applyAlignment="0" applyProtection="0"/>
    <xf numFmtId="196" fontId="27" fillId="0" borderId="0" applyFont="0" applyFill="0" applyBorder="0" applyAlignment="0" applyProtection="0"/>
    <xf numFmtId="196" fontId="27" fillId="0" borderId="0" applyFont="0" applyFill="0" applyBorder="0" applyAlignment="0" applyProtection="0"/>
    <xf numFmtId="196" fontId="27" fillId="0" borderId="0" applyFont="0" applyFill="0" applyBorder="0" applyAlignment="0" applyProtection="0"/>
    <xf numFmtId="194" fontId="31" fillId="0" borderId="0" applyFont="0" applyFill="0" applyBorder="0" applyAlignment="0" applyProtection="0"/>
    <xf numFmtId="194" fontId="33" fillId="0" borderId="0" applyFont="0" applyFill="0" applyBorder="0" applyAlignment="0" applyProtection="0"/>
    <xf numFmtId="194" fontId="33" fillId="0" borderId="0" applyFont="0" applyFill="0" applyBorder="0" applyAlignment="0" applyProtection="0"/>
    <xf numFmtId="194" fontId="33" fillId="0" borderId="0" applyFont="0" applyFill="0" applyBorder="0" applyAlignment="0" applyProtection="0"/>
    <xf numFmtId="194" fontId="33" fillId="0" borderId="0" applyFont="0" applyFill="0" applyBorder="0" applyAlignment="0" applyProtection="0"/>
    <xf numFmtId="194" fontId="33" fillId="0" borderId="0" applyFont="0" applyFill="0" applyBorder="0" applyAlignment="0" applyProtection="0"/>
    <xf numFmtId="194" fontId="33" fillId="0" borderId="0" applyFont="0" applyFill="0" applyBorder="0" applyAlignment="0" applyProtection="0"/>
    <xf numFmtId="194" fontId="33" fillId="0" borderId="0" applyFont="0" applyFill="0" applyBorder="0" applyAlignment="0" applyProtection="0"/>
    <xf numFmtId="194" fontId="33" fillId="0" borderId="0" applyFont="0" applyFill="0" applyBorder="0" applyAlignment="0" applyProtection="0"/>
    <xf numFmtId="194" fontId="33" fillId="0" borderId="0" applyFont="0" applyFill="0" applyBorder="0" applyAlignment="0" applyProtection="0"/>
    <xf numFmtId="194" fontId="33" fillId="0" borderId="0" applyFont="0" applyFill="0" applyBorder="0" applyAlignment="0" applyProtection="0"/>
    <xf numFmtId="194" fontId="33" fillId="0" borderId="0" applyFont="0" applyFill="0" applyBorder="0" applyAlignment="0" applyProtection="0"/>
    <xf numFmtId="194" fontId="33" fillId="0" borderId="0" applyFont="0" applyFill="0" applyBorder="0" applyAlignment="0" applyProtection="0"/>
    <xf numFmtId="194" fontId="33" fillId="0" borderId="0" applyFont="0" applyFill="0" applyBorder="0" applyAlignment="0" applyProtection="0"/>
    <xf numFmtId="194" fontId="33" fillId="0" borderId="0" applyFont="0" applyFill="0" applyBorder="0" applyAlignment="0" applyProtection="0"/>
    <xf numFmtId="7" fontId="33" fillId="0" borderId="0" applyFont="0" applyFill="0" applyBorder="0" applyAlignment="0" applyProtection="0"/>
    <xf numFmtId="7" fontId="33" fillId="0" borderId="0" applyFont="0" applyFill="0" applyBorder="0" applyAlignment="0" applyProtection="0"/>
    <xf numFmtId="194" fontId="31" fillId="0" borderId="0" applyFont="0" applyFill="0" applyBorder="0" applyAlignment="0" applyProtection="0"/>
    <xf numFmtId="197" fontId="28" fillId="0" borderId="0" applyFill="0" applyBorder="0" applyAlignment="0" applyProtection="0"/>
    <xf numFmtId="194" fontId="31" fillId="0" borderId="0" applyFont="0" applyFill="0" applyBorder="0" applyAlignment="0" applyProtection="0"/>
    <xf numFmtId="198" fontId="28" fillId="0" borderId="0" applyFill="0" applyBorder="0" applyAlignment="0" applyProtection="0"/>
    <xf numFmtId="198" fontId="28" fillId="0" borderId="0" applyFill="0" applyBorder="0" applyAlignment="0" applyProtection="0"/>
    <xf numFmtId="194" fontId="31" fillId="0" borderId="0" applyFont="0" applyFill="0" applyBorder="0" applyAlignment="0" applyProtection="0"/>
    <xf numFmtId="194" fontId="33" fillId="0" borderId="0" applyFont="0" applyFill="0" applyBorder="0" applyAlignment="0" applyProtection="0"/>
    <xf numFmtId="194" fontId="33" fillId="0" borderId="0" applyFont="0" applyFill="0" applyBorder="0" applyAlignment="0" applyProtection="0"/>
    <xf numFmtId="194" fontId="31" fillId="0" borderId="0" applyFont="0" applyFill="0" applyBorder="0" applyAlignment="0" applyProtection="0"/>
    <xf numFmtId="198" fontId="31" fillId="0" borderId="0" applyFill="0" applyBorder="0" applyAlignment="0" applyProtection="0"/>
    <xf numFmtId="198" fontId="28" fillId="0" borderId="0" applyFill="0" applyBorder="0" applyAlignment="0" applyProtection="0"/>
    <xf numFmtId="194" fontId="31" fillId="0" borderId="0" applyFont="0" applyFill="0" applyBorder="0" applyAlignment="0" applyProtection="0"/>
    <xf numFmtId="194" fontId="31" fillId="0" borderId="0" applyFont="0" applyFill="0" applyBorder="0" applyAlignment="0" applyProtection="0"/>
    <xf numFmtId="199" fontId="31" fillId="0" borderId="0" applyFont="0" applyFill="0" applyBorder="0" applyAlignment="0" applyProtection="0"/>
    <xf numFmtId="194" fontId="33" fillId="0" borderId="0" applyFont="0" applyFill="0" applyBorder="0" applyAlignment="0" applyProtection="0"/>
    <xf numFmtId="194" fontId="33" fillId="0" borderId="0" applyFont="0" applyFill="0" applyBorder="0" applyAlignment="0" applyProtection="0"/>
    <xf numFmtId="194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94" fontId="33" fillId="0" borderId="0" applyFont="0" applyFill="0" applyBorder="0" applyAlignment="0" applyProtection="0"/>
    <xf numFmtId="194" fontId="33" fillId="0" borderId="0" applyFont="0" applyFill="0" applyBorder="0" applyAlignment="0" applyProtection="0"/>
    <xf numFmtId="194" fontId="33" fillId="0" borderId="0" applyFont="0" applyFill="0" applyBorder="0" applyAlignment="0" applyProtection="0"/>
    <xf numFmtId="194" fontId="31" fillId="0" borderId="0" applyFont="0" applyFill="0" applyBorder="0" applyAlignment="0" applyProtection="0"/>
    <xf numFmtId="194" fontId="33" fillId="0" borderId="0" applyFont="0" applyFill="0" applyBorder="0" applyAlignment="0" applyProtection="0"/>
    <xf numFmtId="194" fontId="33" fillId="0" borderId="0" applyFont="0" applyFill="0" applyBorder="0" applyAlignment="0" applyProtection="0"/>
    <xf numFmtId="194" fontId="33" fillId="0" borderId="0" applyFont="0" applyFill="0" applyBorder="0" applyAlignment="0" applyProtection="0"/>
    <xf numFmtId="194" fontId="31" fillId="0" borderId="0" applyFont="0" applyFill="0" applyBorder="0" applyAlignment="0" applyProtection="0"/>
    <xf numFmtId="194" fontId="33" fillId="0" borderId="0" applyFont="0" applyFill="0" applyBorder="0" applyAlignment="0" applyProtection="0"/>
    <xf numFmtId="194" fontId="33" fillId="0" borderId="0" applyFont="0" applyFill="0" applyBorder="0" applyAlignment="0" applyProtection="0"/>
    <xf numFmtId="194" fontId="33" fillId="0" borderId="0" applyFont="0" applyFill="0" applyBorder="0" applyAlignment="0" applyProtection="0"/>
    <xf numFmtId="194" fontId="31" fillId="0" borderId="0" applyFont="0" applyFill="0" applyBorder="0" applyAlignment="0" applyProtection="0"/>
    <xf numFmtId="194" fontId="33" fillId="0" borderId="0" applyFont="0" applyFill="0" applyBorder="0" applyAlignment="0" applyProtection="0"/>
    <xf numFmtId="194" fontId="33" fillId="0" borderId="0" applyFont="0" applyFill="0" applyBorder="0" applyAlignment="0" applyProtection="0"/>
    <xf numFmtId="194" fontId="33" fillId="0" borderId="0" applyFont="0" applyFill="0" applyBorder="0" applyAlignment="0" applyProtection="0"/>
    <xf numFmtId="198" fontId="31" fillId="0" borderId="0" applyFill="0" applyBorder="0" applyAlignment="0" applyProtection="0"/>
    <xf numFmtId="194" fontId="33" fillId="0" borderId="0" applyFont="0" applyFill="0" applyBorder="0" applyAlignment="0" applyProtection="0"/>
    <xf numFmtId="194" fontId="33" fillId="0" borderId="0" applyFont="0" applyFill="0" applyBorder="0" applyAlignment="0" applyProtection="0"/>
    <xf numFmtId="194" fontId="33" fillId="0" borderId="0" applyFont="0" applyFill="0" applyBorder="0" applyAlignment="0" applyProtection="0"/>
    <xf numFmtId="194" fontId="33" fillId="0" borderId="0" applyFont="0" applyFill="0" applyBorder="0" applyAlignment="0" applyProtection="0"/>
    <xf numFmtId="200" fontId="31" fillId="0" borderId="0" applyFill="0" applyBorder="0" applyAlignment="0" applyProtection="0"/>
    <xf numFmtId="196" fontId="27" fillId="0" borderId="0" applyFont="0" applyFill="0" applyBorder="0" applyAlignment="0" applyProtection="0"/>
    <xf numFmtId="196" fontId="27" fillId="0" borderId="0" applyFont="0" applyFill="0" applyBorder="0" applyAlignment="0" applyProtection="0"/>
    <xf numFmtId="194" fontId="5" fillId="0" borderId="0" applyFont="0" applyFill="0" applyBorder="0" applyAlignment="0" applyProtection="0"/>
    <xf numFmtId="194" fontId="5" fillId="0" borderId="0" applyFont="0" applyFill="0" applyBorder="0" applyAlignment="0" applyProtection="0"/>
    <xf numFmtId="194" fontId="5" fillId="0" borderId="0" applyFont="0" applyFill="0" applyBorder="0" applyAlignment="0" applyProtection="0"/>
    <xf numFmtId="194" fontId="5" fillId="0" borderId="0" applyFont="0" applyFill="0" applyBorder="0" applyAlignment="0" applyProtection="0"/>
    <xf numFmtId="194" fontId="5" fillId="0" borderId="0" applyFont="0" applyFill="0" applyBorder="0" applyAlignment="0" applyProtection="0"/>
    <xf numFmtId="194" fontId="5" fillId="0" borderId="0" applyFont="0" applyFill="0" applyBorder="0" applyAlignment="0" applyProtection="0"/>
    <xf numFmtId="194" fontId="5" fillId="0" borderId="0" applyFont="0" applyFill="0" applyBorder="0" applyAlignment="0" applyProtection="0"/>
    <xf numFmtId="194" fontId="5" fillId="0" borderId="0" applyFont="0" applyFill="0" applyBorder="0" applyAlignment="0" applyProtection="0"/>
    <xf numFmtId="173" fontId="27" fillId="0" borderId="0" applyFont="0" applyFill="0" applyBorder="0" applyAlignment="0" applyProtection="0"/>
    <xf numFmtId="201" fontId="31" fillId="0" borderId="0" applyFont="0" applyFill="0" applyBorder="0" applyAlignment="0" applyProtection="0"/>
    <xf numFmtId="174" fontId="28" fillId="0" borderId="0" applyFill="0" applyBorder="0" applyAlignment="0" applyProtection="0"/>
    <xf numFmtId="201" fontId="31" fillId="0" borderId="0" applyFont="0" applyFill="0" applyBorder="0" applyAlignment="0" applyProtection="0"/>
    <xf numFmtId="173" fontId="27" fillId="0" borderId="0" applyFont="0" applyFill="0" applyBorder="0" applyAlignment="0" applyProtection="0"/>
    <xf numFmtId="173" fontId="27" fillId="0" borderId="0" applyFont="0" applyFill="0" applyBorder="0" applyAlignment="0" applyProtection="0"/>
    <xf numFmtId="201" fontId="31" fillId="0" borderId="0" applyFont="0" applyFill="0" applyBorder="0" applyAlignment="0" applyProtection="0"/>
    <xf numFmtId="175" fontId="28" fillId="0" borderId="0" applyFill="0" applyBorder="0" applyAlignment="0" applyProtection="0"/>
    <xf numFmtId="174" fontId="28" fillId="0" borderId="0" applyFill="0" applyBorder="0" applyAlignment="0" applyProtection="0"/>
    <xf numFmtId="174" fontId="31" fillId="0" borderId="0" applyFill="0" applyBorder="0" applyAlignment="0" applyProtection="0"/>
    <xf numFmtId="173" fontId="27" fillId="0" borderId="0" applyFont="0" applyFill="0" applyBorder="0" applyAlignment="0" applyProtection="0"/>
    <xf numFmtId="194" fontId="5" fillId="0" borderId="0" applyFont="0" applyFill="0" applyBorder="0" applyAlignment="0" applyProtection="0"/>
    <xf numFmtId="194" fontId="5" fillId="0" borderId="0" applyFont="0" applyFill="0" applyBorder="0" applyAlignment="0" applyProtection="0"/>
    <xf numFmtId="194" fontId="5" fillId="0" borderId="0" applyFont="0" applyFill="0" applyBorder="0" applyAlignment="0" applyProtection="0"/>
    <xf numFmtId="194" fontId="5" fillId="0" borderId="0" applyFont="0" applyFill="0" applyBorder="0" applyAlignment="0" applyProtection="0"/>
    <xf numFmtId="194" fontId="5" fillId="0" borderId="0" applyFont="0" applyFill="0" applyBorder="0" applyAlignment="0" applyProtection="0"/>
    <xf numFmtId="194" fontId="5" fillId="0" borderId="0" applyFont="0" applyFill="0" applyBorder="0" applyAlignment="0" applyProtection="0"/>
    <xf numFmtId="43" fontId="33" fillId="0" borderId="0" applyFont="0" applyFill="0" applyBorder="0" applyAlignment="0" applyProtection="0"/>
    <xf numFmtId="173" fontId="33" fillId="0" borderId="0" applyFont="0" applyFill="0" applyBorder="0" applyAlignment="0" applyProtection="0"/>
    <xf numFmtId="173" fontId="33" fillId="0" borderId="0" applyFont="0" applyFill="0" applyBorder="0" applyAlignment="0" applyProtection="0"/>
    <xf numFmtId="173" fontId="33" fillId="0" borderId="0" applyFont="0" applyFill="0" applyBorder="0" applyAlignment="0" applyProtection="0"/>
    <xf numFmtId="173" fontId="33" fillId="0" borderId="0" applyFont="0" applyFill="0" applyBorder="0" applyAlignment="0" applyProtection="0"/>
    <xf numFmtId="196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202" fontId="31" fillId="0" borderId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3" fontId="33" fillId="0" borderId="0" applyFont="0" applyFill="0" applyBorder="0" applyAlignment="0" applyProtection="0"/>
    <xf numFmtId="173" fontId="33" fillId="0" borderId="0" applyFont="0" applyFill="0" applyBorder="0" applyAlignment="0" applyProtection="0"/>
    <xf numFmtId="6" fontId="27" fillId="0" borderId="0" applyFont="0" applyFill="0" applyBorder="0" applyAlignment="0" applyProtection="0"/>
    <xf numFmtId="173" fontId="27" fillId="0" borderId="0" applyFont="0" applyFill="0" applyBorder="0" applyAlignment="0" applyProtection="0"/>
    <xf numFmtId="194" fontId="26" fillId="0" borderId="0" applyFill="0" applyBorder="0" applyAlignment="0" applyProtection="0"/>
    <xf numFmtId="196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105" fillId="14" borderId="0" applyNumberFormat="0" applyBorder="0" applyAlignment="0" applyProtection="0"/>
    <xf numFmtId="0" fontId="54" fillId="14" borderId="0" applyNumberFormat="0" applyBorder="0" applyAlignment="0" applyProtection="0"/>
    <xf numFmtId="0" fontId="105" fillId="15" borderId="0" applyNumberFormat="0" applyBorder="0" applyAlignment="0" applyProtection="0"/>
    <xf numFmtId="0" fontId="105" fillId="14" borderId="0" applyNumberFormat="0" applyBorder="0" applyAlignment="0" applyProtection="0"/>
    <xf numFmtId="0" fontId="105" fillId="15" borderId="0" applyNumberFormat="0" applyBorder="0" applyAlignment="0" applyProtection="0"/>
    <xf numFmtId="0" fontId="105" fillId="15" borderId="0" applyNumberFormat="0" applyBorder="0" applyAlignment="0" applyProtection="0"/>
    <xf numFmtId="192" fontId="135" fillId="68" borderId="33" applyFill="0" applyBorder="0">
      <alignment horizontal="center" vertical="center" wrapText="1"/>
      <protection locked="0"/>
    </xf>
    <xf numFmtId="182" fontId="140" fillId="0" borderId="0">
      <alignment wrapText="1"/>
    </xf>
    <xf numFmtId="182" fontId="53" fillId="0" borderId="0">
      <alignment wrapText="1"/>
    </xf>
  </cellStyleXfs>
  <cellXfs count="232">
    <xf numFmtId="0" fontId="0" fillId="0" borderId="0" xfId="0"/>
    <xf numFmtId="49" fontId="4" fillId="0" borderId="0" xfId="1" applyNumberFormat="1" applyFont="1" applyFill="1" applyProtection="1"/>
    <xf numFmtId="0" fontId="4" fillId="0" borderId="0" xfId="1" applyFont="1" applyFill="1" applyAlignment="1" applyProtection="1">
      <alignment horizontal="center" vertical="center" wrapText="1"/>
    </xf>
    <xf numFmtId="0" fontId="4" fillId="0" borderId="0" xfId="1" applyFont="1" applyFill="1" applyProtection="1"/>
    <xf numFmtId="0" fontId="4" fillId="0" borderId="0" xfId="1" applyFont="1" applyFill="1" applyAlignment="1" applyProtection="1">
      <alignment wrapText="1"/>
    </xf>
    <xf numFmtId="0" fontId="4" fillId="0" borderId="0" xfId="1" applyFont="1" applyFill="1"/>
    <xf numFmtId="0" fontId="6" fillId="0" borderId="0" xfId="2" applyFont="1" applyFill="1" applyAlignment="1">
      <alignment horizontal="right" vertical="top"/>
    </xf>
    <xf numFmtId="0" fontId="7" fillId="0" borderId="0" xfId="2" applyFont="1" applyFill="1" applyAlignment="1">
      <alignment horizontal="right" vertical="top" wrapText="1"/>
    </xf>
    <xf numFmtId="0" fontId="7" fillId="0" borderId="0" xfId="1" applyFont="1" applyFill="1" applyAlignment="1" applyProtection="1"/>
    <xf numFmtId="0" fontId="6" fillId="0" borderId="0" xfId="1" applyFont="1" applyFill="1" applyAlignment="1" applyProtection="1">
      <alignment horizontal="center"/>
    </xf>
    <xf numFmtId="0" fontId="7" fillId="0" borderId="0" xfId="1" applyFont="1" applyFill="1" applyAlignment="1" applyProtection="1">
      <alignment horizontal="center"/>
    </xf>
    <xf numFmtId="0" fontId="4" fillId="0" borderId="0" xfId="1" applyFont="1" applyFill="1" applyAlignment="1" applyProtection="1">
      <alignment horizontal="center"/>
    </xf>
    <xf numFmtId="0" fontId="4" fillId="0" borderId="0" xfId="1" applyFont="1" applyFill="1" applyAlignment="1">
      <alignment horizontal="center"/>
    </xf>
    <xf numFmtId="0" fontId="6" fillId="0" borderId="0" xfId="1" applyFont="1" applyFill="1" applyAlignment="1" applyProtection="1">
      <alignment horizontal="centerContinuous"/>
    </xf>
    <xf numFmtId="0" fontId="7" fillId="0" borderId="0" xfId="1" applyFont="1" applyFill="1" applyAlignment="1" applyProtection="1">
      <alignment horizontal="centerContinuous"/>
    </xf>
    <xf numFmtId="0" fontId="6" fillId="0" borderId="0" xfId="1" applyFont="1" applyFill="1" applyAlignment="1" applyProtection="1">
      <alignment wrapText="1"/>
    </xf>
    <xf numFmtId="0" fontId="7" fillId="0" borderId="0" xfId="1" applyFont="1" applyFill="1" applyAlignment="1" applyProtection="1">
      <alignment wrapText="1"/>
    </xf>
    <xf numFmtId="0" fontId="4" fillId="0" borderId="0" xfId="1" applyFont="1" applyFill="1" applyAlignment="1" applyProtection="1">
      <alignment horizontal="centerContinuous"/>
    </xf>
    <xf numFmtId="0" fontId="4" fillId="0" borderId="0" xfId="1" applyFont="1" applyFill="1" applyAlignment="1">
      <alignment horizontal="centerContinuous"/>
    </xf>
    <xf numFmtId="4" fontId="8" fillId="0" borderId="0" xfId="1" applyNumberFormat="1" applyFont="1" applyFill="1" applyAlignment="1" applyProtection="1">
      <alignment horizontal="center"/>
    </xf>
    <xf numFmtId="49" fontId="4" fillId="0" borderId="0" xfId="1" applyNumberFormat="1" applyFont="1" applyFill="1" applyAlignment="1" applyProtection="1">
      <alignment horizontal="right"/>
    </xf>
    <xf numFmtId="0" fontId="4" fillId="0" borderId="0" xfId="1" applyFont="1" applyFill="1" applyAlignment="1">
      <alignment horizontal="right"/>
    </xf>
    <xf numFmtId="0" fontId="11" fillId="0" borderId="3" xfId="1" applyFont="1" applyFill="1" applyBorder="1" applyAlignment="1" applyProtection="1">
      <alignment vertical="center" wrapText="1"/>
    </xf>
    <xf numFmtId="0" fontId="11" fillId="0" borderId="4" xfId="1" applyFont="1" applyFill="1" applyBorder="1" applyAlignment="1" applyProtection="1">
      <alignment vertical="center" wrapText="1"/>
    </xf>
    <xf numFmtId="0" fontId="11" fillId="0" borderId="2" xfId="1" applyFont="1" applyFill="1" applyBorder="1" applyAlignment="1" applyProtection="1">
      <alignment horizontal="center" vertical="center" wrapText="1"/>
    </xf>
    <xf numFmtId="0" fontId="1" fillId="0" borderId="0" xfId="1" applyFill="1"/>
    <xf numFmtId="0" fontId="11" fillId="0" borderId="0" xfId="1" applyFont="1" applyFill="1" applyBorder="1" applyAlignment="1" applyProtection="1">
      <alignment horizontal="center" vertical="center" wrapText="1"/>
    </xf>
    <xf numFmtId="0" fontId="9" fillId="0" borderId="2" xfId="1" applyFont="1" applyFill="1" applyBorder="1" applyAlignment="1" applyProtection="1">
      <alignment horizontal="center" vertical="center" textRotation="90" wrapText="1"/>
    </xf>
    <xf numFmtId="0" fontId="9" fillId="0" borderId="2" xfId="1" applyFont="1" applyFill="1" applyBorder="1" applyAlignment="1" applyProtection="1">
      <alignment horizontal="center" vertical="center" wrapText="1"/>
    </xf>
    <xf numFmtId="0" fontId="9" fillId="0" borderId="6" xfId="1" applyFont="1" applyFill="1" applyBorder="1" applyAlignment="1" applyProtection="1">
      <alignment horizontal="center" vertical="center" wrapText="1"/>
    </xf>
    <xf numFmtId="49" fontId="9" fillId="0" borderId="2" xfId="1" applyNumberFormat="1" applyFont="1" applyFill="1" applyBorder="1" applyAlignment="1" applyProtection="1">
      <alignment vertical="center" wrapText="1"/>
    </xf>
    <xf numFmtId="49" fontId="12" fillId="0" borderId="2" xfId="1" applyNumberFormat="1" applyFont="1" applyFill="1" applyBorder="1" applyAlignment="1" applyProtection="1">
      <alignment vertical="center" wrapText="1"/>
    </xf>
    <xf numFmtId="0" fontId="12" fillId="0" borderId="7" xfId="1" applyFont="1" applyFill="1" applyBorder="1" applyAlignment="1" applyProtection="1">
      <alignment horizontal="center" vertical="center" wrapText="1"/>
    </xf>
    <xf numFmtId="0" fontId="12" fillId="0" borderId="2" xfId="1" applyFont="1" applyFill="1" applyBorder="1" applyAlignment="1" applyProtection="1">
      <alignment horizontal="center" vertical="center" wrapText="1"/>
    </xf>
    <xf numFmtId="0" fontId="13" fillId="0" borderId="2" xfId="1" applyFont="1" applyFill="1" applyBorder="1" applyAlignment="1" applyProtection="1">
      <alignment horizontal="center" vertical="center" wrapText="1"/>
    </xf>
    <xf numFmtId="0" fontId="13" fillId="0" borderId="6" xfId="1" applyFont="1" applyFill="1" applyBorder="1" applyAlignment="1" applyProtection="1">
      <alignment horizontal="center" vertical="center" wrapText="1"/>
    </xf>
    <xf numFmtId="49" fontId="9" fillId="0" borderId="2" xfId="1" applyNumberFormat="1" applyFont="1" applyFill="1" applyBorder="1" applyAlignment="1" applyProtection="1">
      <alignment horizontal="center" vertical="center" wrapText="1"/>
    </xf>
    <xf numFmtId="49" fontId="12" fillId="0" borderId="2" xfId="1" applyNumberFormat="1" applyFont="1" applyFill="1" applyBorder="1" applyAlignment="1" applyProtection="1">
      <alignment horizontal="center" vertical="center" wrapText="1"/>
    </xf>
    <xf numFmtId="0" fontId="12" fillId="0" borderId="6" xfId="1" applyFont="1" applyFill="1" applyBorder="1" applyAlignment="1" applyProtection="1">
      <alignment horizontal="center" vertical="center" wrapText="1"/>
    </xf>
    <xf numFmtId="0" fontId="14" fillId="0" borderId="0" xfId="1" applyFont="1" applyFill="1"/>
    <xf numFmtId="49" fontId="12" fillId="0" borderId="3" xfId="1" applyNumberFormat="1" applyFont="1" applyFill="1" applyBorder="1" applyAlignment="1" applyProtection="1">
      <alignment horizontal="center" vertical="center" wrapText="1"/>
    </xf>
    <xf numFmtId="0" fontId="12" fillId="0" borderId="5" xfId="1" applyFont="1" applyFill="1" applyBorder="1" applyAlignment="1" applyProtection="1">
      <alignment horizontal="center" vertical="center" wrapText="1"/>
    </xf>
    <xf numFmtId="0" fontId="0" fillId="0" borderId="5" xfId="0" applyFill="1" applyBorder="1" applyAlignment="1"/>
    <xf numFmtId="0" fontId="14" fillId="0" borderId="8" xfId="1" applyFont="1" applyFill="1" applyBorder="1"/>
    <xf numFmtId="49" fontId="13" fillId="0" borderId="3" xfId="1" applyNumberFormat="1" applyFont="1" applyFill="1" applyBorder="1" applyAlignment="1" applyProtection="1">
      <alignment horizontal="center" vertical="center" wrapText="1"/>
    </xf>
    <xf numFmtId="0" fontId="7" fillId="0" borderId="7" xfId="1" applyFont="1" applyFill="1" applyBorder="1" applyAlignment="1" applyProtection="1">
      <alignment horizontal="left" vertical="center" wrapText="1"/>
    </xf>
    <xf numFmtId="0" fontId="4" fillId="0" borderId="5" xfId="1" applyFont="1" applyFill="1" applyBorder="1" applyAlignment="1" applyProtection="1">
      <alignment horizontal="center" vertical="center" wrapText="1"/>
    </xf>
    <xf numFmtId="0" fontId="4" fillId="0" borderId="2" xfId="1" applyFont="1" applyFill="1" applyBorder="1" applyAlignment="1" applyProtection="1">
      <alignment horizontal="center" vertical="center" wrapText="1"/>
    </xf>
    <xf numFmtId="4" fontId="7" fillId="0" borderId="2" xfId="1" applyNumberFormat="1" applyFont="1" applyFill="1" applyBorder="1" applyAlignment="1" applyProtection="1">
      <alignment horizontal="center" vertical="center" wrapText="1"/>
    </xf>
    <xf numFmtId="4" fontId="14" fillId="0" borderId="0" xfId="1" applyNumberFormat="1" applyFont="1" applyFill="1"/>
    <xf numFmtId="0" fontId="7" fillId="0" borderId="2" xfId="1" applyFont="1" applyFill="1" applyBorder="1" applyAlignment="1" applyProtection="1">
      <alignment horizontal="left" vertical="center" wrapText="1"/>
    </xf>
    <xf numFmtId="0" fontId="7" fillId="0" borderId="2" xfId="1" applyFont="1" applyFill="1" applyBorder="1" applyAlignment="1" applyProtection="1">
      <alignment vertical="center" wrapText="1"/>
    </xf>
    <xf numFmtId="49" fontId="9" fillId="0" borderId="2" xfId="1" applyNumberFormat="1" applyFont="1" applyFill="1" applyBorder="1" applyAlignment="1" applyProtection="1">
      <alignment horizontal="right" vertical="center" wrapText="1"/>
    </xf>
    <xf numFmtId="49" fontId="12" fillId="0" borderId="3" xfId="1" applyNumberFormat="1" applyFont="1" applyFill="1" applyBorder="1" applyAlignment="1" applyProtection="1">
      <alignment horizontal="right" vertical="center" wrapText="1"/>
    </xf>
    <xf numFmtId="0" fontId="4" fillId="0" borderId="2" xfId="2" applyFont="1" applyFill="1" applyBorder="1" applyAlignment="1">
      <alignment vertical="center" wrapText="1"/>
    </xf>
    <xf numFmtId="4" fontId="15" fillId="0" borderId="2" xfId="1" applyNumberFormat="1" applyFont="1" applyFill="1" applyBorder="1" applyAlignment="1" applyProtection="1">
      <alignment horizontal="center" vertical="center" wrapText="1"/>
    </xf>
    <xf numFmtId="4" fontId="16" fillId="0" borderId="0" xfId="1" applyNumberFormat="1" applyFont="1" applyFill="1"/>
    <xf numFmtId="164" fontId="14" fillId="0" borderId="0" xfId="1" applyNumberFormat="1" applyFont="1" applyFill="1"/>
    <xf numFmtId="4" fontId="17" fillId="0" borderId="2" xfId="1" applyNumberFormat="1" applyFont="1" applyFill="1" applyBorder="1" applyAlignment="1" applyProtection="1">
      <alignment horizontal="center" vertical="center" wrapText="1"/>
    </xf>
    <xf numFmtId="49" fontId="12" fillId="0" borderId="2" xfId="1" applyNumberFormat="1" applyFont="1" applyFill="1" applyBorder="1" applyAlignment="1" applyProtection="1">
      <alignment horizontal="right" vertical="center" wrapText="1"/>
    </xf>
    <xf numFmtId="0" fontId="4" fillId="0" borderId="9" xfId="1" applyFont="1" applyFill="1" applyBorder="1" applyAlignment="1" applyProtection="1">
      <alignment vertical="center" wrapText="1"/>
    </xf>
    <xf numFmtId="4" fontId="4" fillId="0" borderId="2" xfId="1" applyNumberFormat="1" applyFont="1" applyFill="1" applyBorder="1" applyAlignment="1" applyProtection="1">
      <alignment horizontal="center" vertical="center" wrapText="1"/>
      <protection locked="0"/>
    </xf>
    <xf numFmtId="4" fontId="17" fillId="0" borderId="2" xfId="1" applyNumberFormat="1" applyFont="1" applyFill="1" applyBorder="1" applyAlignment="1" applyProtection="1">
      <alignment horizontal="center" vertical="center" wrapText="1"/>
      <protection locked="0"/>
    </xf>
    <xf numFmtId="4" fontId="4" fillId="0" borderId="2" xfId="1" applyNumberFormat="1" applyFont="1" applyFill="1" applyBorder="1" applyAlignment="1" applyProtection="1">
      <alignment horizontal="center" vertical="center" wrapText="1"/>
    </xf>
    <xf numFmtId="0" fontId="4" fillId="0" borderId="2" xfId="1" applyFont="1" applyFill="1" applyBorder="1" applyAlignment="1" applyProtection="1">
      <alignment vertical="center" wrapText="1"/>
    </xf>
    <xf numFmtId="0" fontId="4" fillId="0" borderId="7" xfId="1" applyFont="1" applyFill="1" applyBorder="1" applyAlignment="1" applyProtection="1">
      <alignment vertical="center" wrapText="1"/>
    </xf>
    <xf numFmtId="0" fontId="4" fillId="0" borderId="7" xfId="2" applyFont="1" applyFill="1" applyBorder="1" applyAlignment="1">
      <alignment vertical="center" wrapText="1"/>
    </xf>
    <xf numFmtId="49" fontId="18" fillId="0" borderId="2" xfId="1" applyNumberFormat="1" applyFont="1" applyFill="1" applyBorder="1" applyAlignment="1" applyProtection="1">
      <alignment horizontal="right" vertical="center" wrapText="1"/>
    </xf>
    <xf numFmtId="49" fontId="13" fillId="0" borderId="2" xfId="1" applyNumberFormat="1" applyFont="1" applyFill="1" applyBorder="1" applyAlignment="1" applyProtection="1">
      <alignment horizontal="right" vertical="center" wrapText="1"/>
    </xf>
    <xf numFmtId="0" fontId="7" fillId="0" borderId="2" xfId="1" applyFont="1" applyFill="1" applyBorder="1" applyAlignment="1" applyProtection="1">
      <alignment horizontal="center" vertical="center" wrapText="1"/>
    </xf>
    <xf numFmtId="164" fontId="19" fillId="0" borderId="0" xfId="1" applyNumberFormat="1" applyFont="1" applyFill="1"/>
    <xf numFmtId="0" fontId="19" fillId="0" borderId="0" xfId="1" applyFont="1" applyFill="1"/>
    <xf numFmtId="0" fontId="7" fillId="0" borderId="0" xfId="2" applyFont="1" applyFill="1" applyBorder="1"/>
    <xf numFmtId="4" fontId="15" fillId="0" borderId="2" xfId="1" applyNumberFormat="1" applyFont="1" applyFill="1" applyBorder="1" applyAlignment="1" applyProtection="1">
      <alignment horizontal="center" vertical="center" wrapText="1"/>
      <protection locked="0"/>
    </xf>
    <xf numFmtId="4" fontId="7" fillId="0" borderId="7" xfId="1" applyNumberFormat="1" applyFont="1" applyFill="1" applyBorder="1" applyAlignment="1" applyProtection="1">
      <alignment horizontal="center" vertical="center" wrapText="1"/>
      <protection locked="0"/>
    </xf>
    <xf numFmtId="0" fontId="4" fillId="0" borderId="3" xfId="1" applyFont="1" applyFill="1" applyBorder="1" applyAlignment="1" applyProtection="1">
      <alignment horizontal="center" vertical="center" wrapText="1"/>
    </xf>
    <xf numFmtId="0" fontId="4" fillId="0" borderId="2" xfId="2" applyFont="1" applyFill="1" applyBorder="1" applyAlignment="1">
      <alignment horizontal="center" vertical="center" wrapText="1"/>
    </xf>
    <xf numFmtId="4" fontId="4" fillId="0" borderId="5" xfId="1" applyNumberFormat="1" applyFont="1" applyFill="1" applyBorder="1" applyAlignment="1" applyProtection="1">
      <alignment horizontal="center" vertical="center" wrapText="1"/>
      <protection locked="0"/>
    </xf>
    <xf numFmtId="4" fontId="4" fillId="0" borderId="3" xfId="1" applyNumberFormat="1" applyFont="1" applyFill="1" applyBorder="1" applyAlignment="1" applyProtection="1">
      <alignment horizontal="center" vertical="center" wrapText="1"/>
    </xf>
    <xf numFmtId="4" fontId="16" fillId="0" borderId="8" xfId="1" applyNumberFormat="1" applyFont="1" applyFill="1" applyBorder="1"/>
    <xf numFmtId="4" fontId="15" fillId="0" borderId="9" xfId="1" applyNumberFormat="1" applyFont="1" applyFill="1" applyBorder="1" applyAlignment="1" applyProtection="1">
      <alignment horizontal="center" vertical="center" wrapText="1"/>
    </xf>
    <xf numFmtId="0" fontId="7" fillId="0" borderId="7" xfId="1" applyFont="1" applyFill="1" applyBorder="1" applyAlignment="1" applyProtection="1">
      <alignment vertical="center" wrapText="1"/>
    </xf>
    <xf numFmtId="2" fontId="17" fillId="0" borderId="2" xfId="3" applyNumberFormat="1" applyFont="1" applyFill="1" applyBorder="1" applyAlignment="1">
      <alignment horizontal="center" vertical="center" wrapText="1"/>
    </xf>
    <xf numFmtId="0" fontId="7" fillId="0" borderId="9" xfId="1" applyFont="1" applyFill="1" applyBorder="1" applyAlignment="1" applyProtection="1">
      <alignment vertical="center" wrapText="1"/>
    </xf>
    <xf numFmtId="4" fontId="7" fillId="0" borderId="2" xfId="1" applyNumberFormat="1" applyFont="1" applyFill="1" applyBorder="1" applyAlignment="1" applyProtection="1">
      <alignment horizontal="center" vertical="center" wrapText="1"/>
      <protection locked="0"/>
    </xf>
    <xf numFmtId="49" fontId="13" fillId="0" borderId="3" xfId="1" applyNumberFormat="1" applyFont="1" applyFill="1" applyBorder="1" applyAlignment="1" applyProtection="1">
      <alignment horizontal="right" vertical="center" wrapText="1"/>
    </xf>
    <xf numFmtId="0" fontId="7" fillId="0" borderId="2" xfId="2" applyFont="1" applyFill="1" applyBorder="1" applyAlignment="1">
      <alignment vertical="center" wrapText="1"/>
    </xf>
    <xf numFmtId="0" fontId="7" fillId="0" borderId="5" xfId="1" applyFont="1" applyFill="1" applyBorder="1" applyAlignment="1" applyProtection="1">
      <alignment horizontal="center" vertical="center" wrapText="1"/>
    </xf>
    <xf numFmtId="4" fontId="6" fillId="0" borderId="2" xfId="1" applyNumberFormat="1" applyFont="1" applyFill="1" applyBorder="1" applyAlignment="1" applyProtection="1">
      <alignment horizontal="center" vertical="center" wrapText="1"/>
      <protection locked="0"/>
    </xf>
    <xf numFmtId="0" fontId="13" fillId="0" borderId="2" xfId="2" applyFont="1" applyFill="1" applyBorder="1" applyAlignment="1">
      <alignment vertical="center" wrapText="1"/>
    </xf>
    <xf numFmtId="0" fontId="13" fillId="0" borderId="5" xfId="1" applyFont="1" applyFill="1" applyBorder="1" applyAlignment="1" applyProtection="1">
      <alignment horizontal="center" vertical="center" wrapText="1"/>
    </xf>
    <xf numFmtId="4" fontId="20" fillId="0" borderId="2" xfId="1" applyNumberFormat="1" applyFont="1" applyFill="1" applyBorder="1" applyAlignment="1" applyProtection="1">
      <alignment horizontal="center" vertical="center" wrapText="1"/>
      <protection locked="0"/>
    </xf>
    <xf numFmtId="49" fontId="18" fillId="0" borderId="0" xfId="1" applyNumberFormat="1" applyFont="1" applyFill="1" applyBorder="1" applyAlignment="1" applyProtection="1">
      <alignment horizontal="right" vertical="center" wrapText="1"/>
    </xf>
    <xf numFmtId="0" fontId="18" fillId="0" borderId="4" xfId="2" applyFont="1" applyFill="1" applyBorder="1" applyAlignment="1">
      <alignment vertical="center" wrapText="1"/>
    </xf>
    <xf numFmtId="0" fontId="18" fillId="0" borderId="10" xfId="1" applyFont="1" applyFill="1" applyBorder="1" applyAlignment="1" applyProtection="1">
      <alignment horizontal="center" vertical="center" wrapText="1"/>
    </xf>
    <xf numFmtId="4" fontId="21" fillId="0" borderId="10" xfId="1" applyNumberFormat="1" applyFont="1" applyFill="1" applyBorder="1" applyAlignment="1" applyProtection="1">
      <alignment horizontal="center" vertical="center" wrapText="1"/>
      <protection locked="0"/>
    </xf>
    <xf numFmtId="4" fontId="22" fillId="0" borderId="10" xfId="1" applyNumberFormat="1" applyFont="1" applyFill="1" applyBorder="1" applyAlignment="1" applyProtection="1">
      <alignment horizontal="center" vertical="center" wrapText="1"/>
      <protection locked="0"/>
    </xf>
    <xf numFmtId="4" fontId="21" fillId="0" borderId="0" xfId="1" applyNumberFormat="1" applyFont="1" applyFill="1" applyBorder="1" applyAlignment="1" applyProtection="1">
      <alignment horizontal="center" vertical="center" wrapText="1"/>
      <protection locked="0"/>
    </xf>
    <xf numFmtId="0" fontId="23" fillId="0" borderId="0" xfId="1" applyFont="1" applyFill="1"/>
    <xf numFmtId="0" fontId="3" fillId="0" borderId="0" xfId="1" applyFont="1" applyFill="1"/>
    <xf numFmtId="49" fontId="9" fillId="0" borderId="0" xfId="1" applyNumberFormat="1" applyFont="1" applyFill="1" applyBorder="1" applyAlignment="1" applyProtection="1">
      <alignment horizontal="right" vertical="center" wrapText="1"/>
    </xf>
    <xf numFmtId="0" fontId="9" fillId="0" borderId="0" xfId="1" applyFont="1" applyFill="1" applyBorder="1" applyAlignment="1" applyProtection="1">
      <alignment horizontal="left" vertical="center" wrapText="1"/>
    </xf>
    <xf numFmtId="0" fontId="24" fillId="0" borderId="0" xfId="1" applyFont="1" applyFill="1" applyBorder="1" applyAlignment="1" applyProtection="1">
      <alignment horizontal="center" vertical="center" wrapText="1"/>
      <protection locked="0"/>
    </xf>
    <xf numFmtId="49" fontId="1" fillId="0" borderId="0" xfId="1" applyNumberFormat="1" applyFill="1" applyProtection="1"/>
    <xf numFmtId="0" fontId="9" fillId="0" borderId="0" xfId="1" applyFont="1" applyFill="1" applyBorder="1" applyAlignment="1" applyProtection="1">
      <alignment horizontal="left" vertical="top" wrapText="1"/>
    </xf>
    <xf numFmtId="0" fontId="1" fillId="0" borderId="0" xfId="1" applyFill="1" applyProtection="1"/>
    <xf numFmtId="0" fontId="25" fillId="0" borderId="0" xfId="1" applyFont="1" applyFill="1" applyAlignment="1" applyProtection="1">
      <alignment horizontal="center" vertical="center"/>
      <protection locked="0"/>
    </xf>
    <xf numFmtId="0" fontId="11" fillId="0" borderId="0" xfId="1" applyFont="1" applyFill="1" applyAlignment="1" applyProtection="1">
      <alignment horizontal="center"/>
    </xf>
    <xf numFmtId="0" fontId="11" fillId="0" borderId="0" xfId="1" applyFont="1" applyFill="1" applyAlignment="1" applyProtection="1"/>
    <xf numFmtId="49" fontId="1" fillId="0" borderId="0" xfId="1" applyNumberFormat="1" applyFill="1"/>
    <xf numFmtId="0" fontId="5" fillId="0" borderId="0" xfId="2" applyFill="1"/>
    <xf numFmtId="4" fontId="23" fillId="0" borderId="0" xfId="2" applyNumberFormat="1" applyFont="1" applyFill="1"/>
    <xf numFmtId="0" fontId="1" fillId="0" borderId="0" xfId="1" applyFill="1" applyProtection="1">
      <protection locked="0"/>
    </xf>
    <xf numFmtId="0" fontId="4" fillId="0" borderId="0" xfId="1" applyFont="1" applyFill="1" applyAlignment="1" applyProtection="1">
      <alignment vertical="top" wrapText="1"/>
    </xf>
    <xf numFmtId="0" fontId="7" fillId="0" borderId="0" xfId="2" applyFont="1" applyFill="1" applyAlignment="1">
      <alignment vertical="top" wrapText="1"/>
    </xf>
    <xf numFmtId="0" fontId="103" fillId="0" borderId="0" xfId="1209" applyFill="1" applyAlignment="1" applyProtection="1"/>
    <xf numFmtId="0" fontId="1" fillId="0" borderId="0" xfId="1" applyFill="1" applyAlignment="1" applyProtection="1">
      <alignment horizontal="centerContinuous"/>
      <protection locked="0"/>
    </xf>
    <xf numFmtId="0" fontId="5" fillId="0" borderId="0" xfId="2" applyFill="1" applyAlignment="1">
      <alignment horizontal="centerContinuous"/>
    </xf>
    <xf numFmtId="0" fontId="7" fillId="0" borderId="0" xfId="1" applyFont="1" applyFill="1" applyBorder="1" applyAlignment="1" applyProtection="1">
      <alignment horizontal="centerContinuous"/>
    </xf>
    <xf numFmtId="0" fontId="5" fillId="0" borderId="0" xfId="2" applyFill="1" applyAlignment="1">
      <alignment horizontal="center"/>
    </xf>
    <xf numFmtId="0" fontId="7" fillId="0" borderId="0" xfId="1" applyFont="1" applyFill="1" applyAlignment="1" applyProtection="1">
      <alignment horizontal="left" wrapText="1"/>
    </xf>
    <xf numFmtId="0" fontId="141" fillId="0" borderId="0" xfId="1" applyFont="1" applyFill="1" applyAlignment="1" applyProtection="1">
      <alignment horizontal="right" wrapText="1"/>
    </xf>
    <xf numFmtId="0" fontId="1" fillId="0" borderId="0" xfId="1" applyFill="1" applyBorder="1" applyAlignment="1" applyProtection="1">
      <alignment horizontal="centerContinuous"/>
      <protection locked="0"/>
    </xf>
    <xf numFmtId="0" fontId="4" fillId="0" borderId="0" xfId="1" applyFont="1" applyFill="1" applyBorder="1" applyAlignment="1" applyProtection="1">
      <alignment horizontal="centerContinuous"/>
    </xf>
    <xf numFmtId="0" fontId="5" fillId="0" borderId="0" xfId="2" applyFill="1" applyBorder="1" applyAlignment="1">
      <alignment horizontal="centerContinuous"/>
    </xf>
    <xf numFmtId="0" fontId="9" fillId="0" borderId="34" xfId="1" applyFont="1" applyFill="1" applyBorder="1" applyAlignment="1" applyProtection="1">
      <alignment vertical="center" wrapText="1"/>
    </xf>
    <xf numFmtId="0" fontId="9" fillId="0" borderId="10" xfId="1" applyFont="1" applyFill="1" applyBorder="1" applyAlignment="1" applyProtection="1">
      <alignment vertical="center" wrapText="1"/>
    </xf>
    <xf numFmtId="0" fontId="9" fillId="0" borderId="35" xfId="1" applyFont="1" applyFill="1" applyBorder="1" applyAlignment="1" applyProtection="1">
      <alignment vertical="center" wrapText="1"/>
    </xf>
    <xf numFmtId="0" fontId="13" fillId="0" borderId="34" xfId="2" applyFont="1" applyFill="1" applyBorder="1" applyAlignment="1">
      <alignment vertical="top" wrapText="1"/>
    </xf>
    <xf numFmtId="0" fontId="13" fillId="0" borderId="10" xfId="2" applyFont="1" applyFill="1" applyBorder="1" applyAlignment="1">
      <alignment vertical="top" wrapText="1"/>
    </xf>
    <xf numFmtId="0" fontId="13" fillId="0" borderId="10" xfId="2" applyFont="1" applyFill="1" applyBorder="1" applyAlignment="1">
      <alignment horizontal="center" vertical="top" wrapText="1"/>
    </xf>
    <xf numFmtId="0" fontId="9" fillId="0" borderId="8" xfId="1" applyFont="1" applyFill="1" applyBorder="1" applyAlignment="1" applyProtection="1">
      <alignment vertical="center" wrapText="1"/>
    </xf>
    <xf numFmtId="0" fontId="9" fillId="0" borderId="0" xfId="1" applyFont="1" applyFill="1" applyBorder="1" applyAlignment="1" applyProtection="1">
      <alignment vertical="center" wrapText="1"/>
    </xf>
    <xf numFmtId="0" fontId="11" fillId="0" borderId="0" xfId="1" applyFont="1" applyFill="1" applyBorder="1" applyAlignment="1" applyProtection="1">
      <alignment vertical="center" wrapText="1"/>
    </xf>
    <xf numFmtId="0" fontId="9" fillId="0" borderId="37" xfId="1" applyFont="1" applyFill="1" applyBorder="1" applyAlignment="1" applyProtection="1">
      <alignment vertical="center" wrapText="1"/>
    </xf>
    <xf numFmtId="0" fontId="9" fillId="0" borderId="1" xfId="1" applyFont="1" applyFill="1" applyBorder="1" applyAlignment="1" applyProtection="1">
      <alignment vertical="center" wrapText="1"/>
    </xf>
    <xf numFmtId="0" fontId="11" fillId="0" borderId="9" xfId="1" applyFont="1" applyFill="1" applyBorder="1" applyAlignment="1" applyProtection="1">
      <alignment horizontal="center" vertical="center" wrapText="1"/>
    </xf>
    <xf numFmtId="49" fontId="9" fillId="0" borderId="9" xfId="1" applyNumberFormat="1" applyFont="1" applyFill="1" applyBorder="1" applyAlignment="1" applyProtection="1">
      <alignment horizontal="center" vertical="center" wrapText="1"/>
    </xf>
    <xf numFmtId="0" fontId="4" fillId="0" borderId="36" xfId="1" applyFont="1" applyFill="1" applyBorder="1" applyAlignment="1" applyProtection="1">
      <alignment horizontal="center" vertical="center" wrapText="1"/>
    </xf>
    <xf numFmtId="0" fontId="9" fillId="0" borderId="9" xfId="1" applyFont="1" applyFill="1" applyBorder="1" applyAlignment="1" applyProtection="1">
      <alignment horizontal="center" vertical="center" wrapText="1"/>
    </xf>
    <xf numFmtId="0" fontId="141" fillId="0" borderId="2" xfId="1" applyFont="1" applyFill="1" applyBorder="1" applyAlignment="1" applyProtection="1">
      <alignment horizontal="center" vertical="center" wrapText="1"/>
    </xf>
    <xf numFmtId="0" fontId="9" fillId="0" borderId="7" xfId="1" applyFont="1" applyFill="1" applyBorder="1" applyAlignment="1" applyProtection="1">
      <alignment horizontal="center" vertical="center" wrapText="1"/>
    </xf>
    <xf numFmtId="49" fontId="9" fillId="0" borderId="3" xfId="1" applyNumberFormat="1" applyFont="1" applyFill="1" applyBorder="1" applyAlignment="1" applyProtection="1">
      <alignment horizontal="center" vertical="center" wrapText="1"/>
    </xf>
    <xf numFmtId="0" fontId="9" fillId="0" borderId="5" xfId="1" applyFont="1" applyFill="1" applyBorder="1" applyAlignment="1" applyProtection="1">
      <alignment horizontal="center" vertical="center" wrapText="1"/>
    </xf>
    <xf numFmtId="0" fontId="18" fillId="0" borderId="7" xfId="1" applyFont="1" applyFill="1" applyBorder="1" applyAlignment="1" applyProtection="1">
      <alignment horizontal="left" vertical="center" wrapText="1"/>
    </xf>
    <xf numFmtId="4" fontId="141" fillId="0" borderId="2" xfId="1" applyNumberFormat="1" applyFont="1" applyFill="1" applyBorder="1" applyAlignment="1" applyProtection="1">
      <alignment horizontal="center" vertical="center" wrapText="1"/>
    </xf>
    <xf numFmtId="4" fontId="142" fillId="0" borderId="2" xfId="1" applyNumberFormat="1" applyFont="1" applyFill="1" applyBorder="1" applyAlignment="1" applyProtection="1">
      <alignment horizontal="center" vertical="center" wrapText="1"/>
    </xf>
    <xf numFmtId="0" fontId="12" fillId="0" borderId="2" xfId="2" applyFont="1" applyFill="1" applyBorder="1" applyAlignment="1">
      <alignment vertical="center" wrapText="1"/>
    </xf>
    <xf numFmtId="4" fontId="143" fillId="0" borderId="2" xfId="1" applyNumberFormat="1" applyFont="1" applyFill="1" applyBorder="1" applyAlignment="1" applyProtection="1">
      <alignment horizontal="center" vertical="center" wrapText="1"/>
    </xf>
    <xf numFmtId="4" fontId="5" fillId="0" borderId="0" xfId="2" applyNumberFormat="1" applyFill="1"/>
    <xf numFmtId="4" fontId="11" fillId="0" borderId="2" xfId="1" applyNumberFormat="1" applyFont="1" applyFill="1" applyBorder="1" applyAlignment="1" applyProtection="1">
      <alignment horizontal="center" vertical="center" wrapText="1"/>
    </xf>
    <xf numFmtId="4" fontId="144" fillId="0" borderId="0" xfId="2" applyNumberFormat="1" applyFont="1" applyFill="1"/>
    <xf numFmtId="49" fontId="145" fillId="0" borderId="3" xfId="1" applyNumberFormat="1" applyFont="1" applyFill="1" applyBorder="1" applyAlignment="1" applyProtection="1">
      <alignment horizontal="right" vertical="center" wrapText="1"/>
    </xf>
    <xf numFmtId="0" fontId="145" fillId="0" borderId="2" xfId="2" applyFont="1" applyFill="1" applyBorder="1" applyAlignment="1">
      <alignment vertical="center" wrapText="1"/>
    </xf>
    <xf numFmtId="0" fontId="146" fillId="0" borderId="5" xfId="1" applyFont="1" applyFill="1" applyBorder="1" applyAlignment="1" applyProtection="1">
      <alignment horizontal="center" vertical="center" wrapText="1"/>
    </xf>
    <xf numFmtId="4" fontId="45" fillId="0" borderId="2" xfId="1" applyNumberFormat="1" applyFont="1" applyFill="1" applyBorder="1" applyAlignment="1" applyProtection="1">
      <alignment horizontal="center" vertical="center" wrapText="1"/>
    </xf>
    <xf numFmtId="0" fontId="147" fillId="0" borderId="2" xfId="2" applyFont="1" applyFill="1" applyBorder="1" applyAlignment="1">
      <alignment vertical="center" wrapText="1"/>
    </xf>
    <xf numFmtId="0" fontId="12" fillId="0" borderId="36" xfId="1" applyFont="1" applyFill="1" applyBorder="1" applyAlignment="1" applyProtection="1">
      <alignment vertical="center" wrapText="1"/>
    </xf>
    <xf numFmtId="0" fontId="12" fillId="0" borderId="7" xfId="2" applyFont="1" applyFill="1" applyBorder="1" applyAlignment="1">
      <alignment vertical="center" wrapText="1"/>
    </xf>
    <xf numFmtId="0" fontId="13" fillId="0" borderId="9" xfId="1" applyFont="1" applyFill="1" applyBorder="1" applyAlignment="1" applyProtection="1">
      <alignment vertical="center" wrapText="1"/>
    </xf>
    <xf numFmtId="0" fontId="12" fillId="0" borderId="2" xfId="1" applyFont="1" applyFill="1" applyBorder="1" applyAlignment="1" applyProtection="1">
      <alignment vertical="center" wrapText="1"/>
    </xf>
    <xf numFmtId="0" fontId="12" fillId="0" borderId="7" xfId="1" applyFont="1" applyFill="1" applyBorder="1" applyAlignment="1" applyProtection="1">
      <alignment vertical="center" wrapText="1"/>
    </xf>
    <xf numFmtId="0" fontId="12" fillId="0" borderId="0" xfId="2" applyFont="1" applyFill="1"/>
    <xf numFmtId="0" fontId="13" fillId="0" borderId="2" xfId="1" applyFont="1" applyFill="1" applyBorder="1" applyAlignment="1" applyProtection="1">
      <alignment vertical="center" wrapText="1"/>
    </xf>
    <xf numFmtId="0" fontId="18" fillId="0" borderId="2" xfId="1" applyFont="1" applyFill="1" applyBorder="1" applyAlignment="1" applyProtection="1">
      <alignment horizontal="center" vertical="center" wrapText="1"/>
    </xf>
    <xf numFmtId="0" fontId="3" fillId="0" borderId="0" xfId="1" applyFont="1" applyFill="1" applyProtection="1">
      <protection locked="0"/>
    </xf>
    <xf numFmtId="4" fontId="148" fillId="0" borderId="2" xfId="1" applyNumberFormat="1" applyFont="1" applyFill="1" applyBorder="1" applyAlignment="1" applyProtection="1">
      <alignment horizontal="center" vertical="center" wrapText="1"/>
    </xf>
    <xf numFmtId="4" fontId="11" fillId="0" borderId="2" xfId="1" applyNumberFormat="1" applyFont="1" applyFill="1" applyBorder="1" applyAlignment="1" applyProtection="1">
      <alignment horizontal="center" vertical="center" wrapText="1"/>
      <protection locked="0"/>
    </xf>
    <xf numFmtId="4" fontId="12" fillId="0" borderId="3" xfId="1" applyNumberFormat="1" applyFont="1" applyFill="1" applyBorder="1" applyAlignment="1" applyProtection="1">
      <alignment horizontal="center" vertical="center" wrapText="1"/>
    </xf>
    <xf numFmtId="0" fontId="144" fillId="0" borderId="0" xfId="2" applyFont="1" applyFill="1"/>
    <xf numFmtId="2" fontId="144" fillId="0" borderId="0" xfId="2" applyNumberFormat="1" applyFont="1" applyFill="1"/>
    <xf numFmtId="0" fontId="1" fillId="0" borderId="0" xfId="1" applyNumberFormat="1" applyFill="1" applyProtection="1">
      <protection locked="0"/>
    </xf>
    <xf numFmtId="0" fontId="13" fillId="0" borderId="3" xfId="1" applyNumberFormat="1" applyFont="1" applyFill="1" applyBorder="1" applyAlignment="1" applyProtection="1">
      <alignment horizontal="right" vertical="center" wrapText="1"/>
    </xf>
    <xf numFmtId="0" fontId="9" fillId="0" borderId="5" xfId="1" applyNumberFormat="1" applyFont="1" applyFill="1" applyBorder="1" applyAlignment="1" applyProtection="1">
      <alignment horizontal="center" vertical="center" wrapText="1"/>
    </xf>
    <xf numFmtId="2" fontId="142" fillId="0" borderId="2" xfId="1" applyNumberFormat="1" applyFont="1" applyFill="1" applyBorder="1" applyAlignment="1" applyProtection="1">
      <alignment horizontal="center" vertical="center" wrapText="1"/>
    </xf>
    <xf numFmtId="0" fontId="13" fillId="0" borderId="36" xfId="1" applyFont="1" applyFill="1" applyBorder="1" applyAlignment="1" applyProtection="1">
      <alignment vertical="center" wrapText="1"/>
    </xf>
    <xf numFmtId="2" fontId="141" fillId="0" borderId="2" xfId="1" applyNumberFormat="1" applyFont="1" applyFill="1" applyBorder="1" applyAlignment="1" applyProtection="1">
      <alignment horizontal="center" vertical="center" wrapText="1"/>
    </xf>
    <xf numFmtId="2" fontId="11" fillId="0" borderId="2" xfId="1" applyNumberFormat="1" applyFont="1" applyFill="1" applyBorder="1" applyAlignment="1" applyProtection="1">
      <alignment horizontal="center" vertical="center" wrapText="1"/>
    </xf>
    <xf numFmtId="0" fontId="149" fillId="0" borderId="2" xfId="2" applyFont="1" applyFill="1" applyBorder="1" applyAlignment="1">
      <alignment vertical="center" wrapText="1"/>
    </xf>
    <xf numFmtId="2" fontId="143" fillId="0" borderId="2" xfId="1" applyNumberFormat="1" applyFont="1" applyFill="1" applyBorder="1" applyAlignment="1" applyProtection="1">
      <alignment horizontal="center" vertical="center" wrapText="1"/>
    </xf>
    <xf numFmtId="2" fontId="5" fillId="0" borderId="0" xfId="2" applyNumberFormat="1" applyFill="1"/>
    <xf numFmtId="0" fontId="11" fillId="0" borderId="2" xfId="1" applyNumberFormat="1" applyFont="1" applyFill="1" applyBorder="1" applyAlignment="1" applyProtection="1">
      <alignment horizontal="center" vertical="center" wrapText="1"/>
      <protection locked="0"/>
    </xf>
    <xf numFmtId="49" fontId="12" fillId="0" borderId="0" xfId="1" applyNumberFormat="1" applyFont="1" applyFill="1" applyBorder="1" applyAlignment="1" applyProtection="1">
      <alignment horizontal="right" vertical="center" wrapText="1"/>
    </xf>
    <xf numFmtId="0" fontId="12" fillId="0" borderId="0" xfId="1" applyFont="1" applyFill="1" applyBorder="1" applyAlignment="1" applyProtection="1">
      <alignment vertical="center" wrapText="1"/>
    </xf>
    <xf numFmtId="0" fontId="9" fillId="0" borderId="0" xfId="1" applyFont="1" applyFill="1" applyBorder="1" applyAlignment="1" applyProtection="1">
      <alignment horizontal="center" vertical="center" wrapText="1"/>
    </xf>
    <xf numFmtId="0" fontId="9" fillId="0" borderId="0" xfId="1" applyNumberFormat="1" applyFont="1" applyFill="1" applyBorder="1" applyAlignment="1" applyProtection="1">
      <alignment horizontal="center" vertical="center" wrapText="1"/>
      <protection locked="0"/>
    </xf>
    <xf numFmtId="2" fontId="9" fillId="0" borderId="0" xfId="1" applyNumberFormat="1" applyFont="1" applyFill="1" applyBorder="1" applyAlignment="1" applyProtection="1">
      <alignment horizontal="center" vertical="center" wrapText="1"/>
    </xf>
    <xf numFmtId="49" fontId="1" fillId="0" borderId="0" xfId="1" applyNumberFormat="1" applyFill="1" applyProtection="1">
      <protection locked="0"/>
    </xf>
    <xf numFmtId="0" fontId="150" fillId="0" borderId="0" xfId="1" applyFont="1" applyFill="1" applyBorder="1" applyProtection="1"/>
    <xf numFmtId="0" fontId="11" fillId="0" borderId="0" xfId="1" applyFont="1" applyFill="1" applyAlignment="1" applyProtection="1">
      <alignment horizontal="center" wrapText="1"/>
      <protection locked="0"/>
    </xf>
    <xf numFmtId="0" fontId="25" fillId="0" borderId="0" xfId="1" applyFont="1" applyFill="1" applyAlignment="1" applyProtection="1">
      <alignment horizontal="left"/>
      <protection locked="0"/>
    </xf>
    <xf numFmtId="0" fontId="11" fillId="0" borderId="0" xfId="1" applyFont="1" applyFill="1" applyAlignment="1" applyProtection="1">
      <protection locked="0"/>
    </xf>
    <xf numFmtId="0" fontId="11" fillId="0" borderId="0" xfId="1" applyFont="1" applyFill="1" applyAlignment="1" applyProtection="1">
      <alignment horizontal="center" vertical="top" wrapText="1"/>
      <protection locked="0"/>
    </xf>
    <xf numFmtId="49" fontId="7" fillId="0" borderId="3" xfId="1" applyNumberFormat="1" applyFont="1" applyFill="1" applyBorder="1" applyAlignment="1" applyProtection="1">
      <alignment horizontal="center" vertical="center" wrapText="1"/>
    </xf>
    <xf numFmtId="49" fontId="7" fillId="0" borderId="4" xfId="1" applyNumberFormat="1" applyFont="1" applyFill="1" applyBorder="1" applyAlignment="1" applyProtection="1">
      <alignment horizontal="center" vertical="center" wrapText="1"/>
    </xf>
    <xf numFmtId="49" fontId="7" fillId="0" borderId="5" xfId="1" applyNumberFormat="1" applyFont="1" applyFill="1" applyBorder="1" applyAlignment="1" applyProtection="1">
      <alignment horizontal="center" vertical="center" wrapText="1"/>
    </xf>
    <xf numFmtId="0" fontId="7" fillId="0" borderId="3" xfId="1" applyFont="1" applyFill="1" applyBorder="1" applyAlignment="1" applyProtection="1">
      <alignment horizontal="center" vertical="center" wrapText="1"/>
    </xf>
    <xf numFmtId="0" fontId="7" fillId="0" borderId="4" xfId="1" applyFont="1" applyFill="1" applyBorder="1" applyAlignment="1" applyProtection="1">
      <alignment horizontal="center" vertical="center" wrapText="1"/>
    </xf>
    <xf numFmtId="0" fontId="7" fillId="0" borderId="5" xfId="1" applyFont="1" applyFill="1" applyBorder="1" applyAlignment="1" applyProtection="1">
      <alignment horizontal="center" vertical="center" wrapText="1"/>
    </xf>
    <xf numFmtId="0" fontId="9" fillId="0" borderId="0" xfId="1" applyFont="1" applyFill="1" applyBorder="1" applyAlignment="1" applyProtection="1">
      <alignment horizontal="left" vertical="center" wrapText="1"/>
    </xf>
    <xf numFmtId="0" fontId="9" fillId="0" borderId="0" xfId="1" applyFont="1" applyFill="1" applyBorder="1" applyAlignment="1" applyProtection="1">
      <alignment horizontal="left" vertical="top" wrapText="1"/>
    </xf>
    <xf numFmtId="0" fontId="1" fillId="0" borderId="0" xfId="1" applyFont="1" applyFill="1" applyAlignment="1" applyProtection="1"/>
    <xf numFmtId="0" fontId="5" fillId="0" borderId="0" xfId="2" applyFill="1" applyAlignment="1"/>
    <xf numFmtId="0" fontId="11" fillId="0" borderId="0" xfId="1" applyFont="1" applyFill="1" applyAlignment="1" applyProtection="1">
      <alignment horizontal="center"/>
    </xf>
    <xf numFmtId="0" fontId="7" fillId="0" borderId="0" xfId="1" applyNumberFormat="1" applyFont="1" applyFill="1" applyAlignment="1" applyProtection="1">
      <alignment horizontal="center"/>
    </xf>
    <xf numFmtId="0" fontId="7" fillId="0" borderId="1" xfId="1" applyFont="1" applyFill="1" applyBorder="1" applyAlignment="1" applyProtection="1">
      <alignment horizontal="right"/>
    </xf>
    <xf numFmtId="49" fontId="9" fillId="0" borderId="2" xfId="1" applyNumberFormat="1" applyFont="1" applyFill="1" applyBorder="1" applyAlignment="1" applyProtection="1">
      <alignment vertical="center" wrapText="1"/>
    </xf>
    <xf numFmtId="0" fontId="10" fillId="0" borderId="2" xfId="1" applyFont="1" applyFill="1" applyBorder="1" applyAlignment="1" applyProtection="1">
      <alignment horizontal="center" vertical="center" wrapText="1"/>
    </xf>
    <xf numFmtId="0" fontId="11" fillId="0" borderId="2" xfId="1" applyFont="1" applyFill="1" applyBorder="1" applyAlignment="1" applyProtection="1">
      <alignment horizontal="center" vertical="center" wrapText="1"/>
    </xf>
    <xf numFmtId="0" fontId="11" fillId="0" borderId="3" xfId="1" applyFont="1" applyFill="1" applyBorder="1" applyAlignment="1" applyProtection="1">
      <alignment horizontal="center" vertical="center" wrapText="1"/>
    </xf>
    <xf numFmtId="0" fontId="11" fillId="0" borderId="4" xfId="1" applyFont="1" applyFill="1" applyBorder="1" applyAlignment="1" applyProtection="1">
      <alignment horizontal="center" vertical="center" wrapText="1"/>
    </xf>
    <xf numFmtId="0" fontId="11" fillId="0" borderId="5" xfId="1" applyFont="1" applyFill="1" applyBorder="1" applyAlignment="1" applyProtection="1">
      <alignment horizontal="center" vertical="center" wrapText="1"/>
    </xf>
    <xf numFmtId="49" fontId="18" fillId="0" borderId="3" xfId="1" applyNumberFormat="1" applyFont="1" applyFill="1" applyBorder="1" applyAlignment="1" applyProtection="1">
      <alignment horizontal="center" vertical="center" wrapText="1"/>
    </xf>
    <xf numFmtId="49" fontId="18" fillId="0" borderId="4" xfId="1" applyNumberFormat="1" applyFont="1" applyFill="1" applyBorder="1" applyAlignment="1" applyProtection="1">
      <alignment horizontal="center" vertical="center" wrapText="1"/>
    </xf>
    <xf numFmtId="49" fontId="18" fillId="0" borderId="5" xfId="1" applyNumberFormat="1" applyFont="1" applyFill="1" applyBorder="1" applyAlignment="1" applyProtection="1">
      <alignment horizontal="center" vertical="center" wrapText="1"/>
    </xf>
    <xf numFmtId="0" fontId="11" fillId="0" borderId="0" xfId="1" applyFont="1" applyFill="1" applyAlignment="1" applyProtection="1">
      <alignment horizontal="center"/>
      <protection locked="0"/>
    </xf>
    <xf numFmtId="0" fontId="5" fillId="0" borderId="0" xfId="2" applyFill="1" applyAlignment="1">
      <alignment horizontal="center"/>
    </xf>
    <xf numFmtId="0" fontId="11" fillId="0" borderId="0" xfId="1" applyFont="1" applyFill="1" applyAlignment="1" applyProtection="1">
      <alignment horizontal="center" vertical="top" wrapText="1"/>
      <protection locked="0"/>
    </xf>
    <xf numFmtId="0" fontId="5" fillId="0" borderId="0" xfId="2" applyFill="1" applyAlignment="1">
      <alignment horizontal="center" vertical="top" wrapText="1"/>
    </xf>
    <xf numFmtId="0" fontId="7" fillId="0" borderId="0" xfId="1" applyFont="1" applyFill="1" applyAlignment="1" applyProtection="1">
      <alignment horizontal="left" wrapText="1"/>
    </xf>
    <xf numFmtId="0" fontId="7" fillId="0" borderId="0" xfId="1" applyFont="1" applyFill="1" applyBorder="1" applyAlignment="1" applyProtection="1">
      <alignment horizontal="center"/>
    </xf>
    <xf numFmtId="49" fontId="9" fillId="0" borderId="7" xfId="1" applyNumberFormat="1" applyFont="1" applyFill="1" applyBorder="1" applyAlignment="1" applyProtection="1">
      <alignment horizontal="center" vertical="center" wrapText="1"/>
    </xf>
    <xf numFmtId="49" fontId="9" fillId="0" borderId="36" xfId="1" applyNumberFormat="1" applyFont="1" applyFill="1" applyBorder="1" applyAlignment="1" applyProtection="1">
      <alignment horizontal="center" vertical="center" wrapText="1"/>
    </xf>
    <xf numFmtId="49" fontId="9" fillId="0" borderId="9" xfId="1" applyNumberFormat="1" applyFont="1" applyFill="1" applyBorder="1" applyAlignment="1" applyProtection="1">
      <alignment horizontal="center" vertical="center" wrapText="1"/>
    </xf>
    <xf numFmtId="0" fontId="4" fillId="0" borderId="7" xfId="1" applyFont="1" applyFill="1" applyBorder="1" applyAlignment="1" applyProtection="1">
      <alignment horizontal="center" vertical="center" wrapText="1"/>
    </xf>
    <xf numFmtId="0" fontId="4" fillId="0" borderId="36" xfId="1" applyFont="1" applyFill="1" applyBorder="1" applyAlignment="1" applyProtection="1">
      <alignment horizontal="center" vertical="center" wrapText="1"/>
    </xf>
    <xf numFmtId="0" fontId="4" fillId="0" borderId="9" xfId="1" applyFont="1" applyFill="1" applyBorder="1" applyAlignment="1" applyProtection="1">
      <alignment horizontal="center" vertical="center" wrapText="1"/>
    </xf>
    <xf numFmtId="0" fontId="9" fillId="0" borderId="7" xfId="1" applyFont="1" applyFill="1" applyBorder="1" applyAlignment="1" applyProtection="1">
      <alignment horizontal="center" vertical="center" wrapText="1"/>
    </xf>
    <xf numFmtId="0" fontId="9" fillId="0" borderId="36" xfId="1" applyFont="1" applyFill="1" applyBorder="1" applyAlignment="1" applyProtection="1">
      <alignment horizontal="center" vertical="center" wrapText="1"/>
    </xf>
    <xf numFmtId="0" fontId="9" fillId="0" borderId="9" xfId="1" applyFont="1" applyFill="1" applyBorder="1" applyAlignment="1" applyProtection="1">
      <alignment horizontal="center" vertical="center" wrapText="1"/>
    </xf>
    <xf numFmtId="0" fontId="11" fillId="0" borderId="34" xfId="1" applyFont="1" applyFill="1" applyBorder="1" applyAlignment="1" applyProtection="1">
      <alignment horizontal="center" vertical="center" wrapText="1"/>
    </xf>
    <xf numFmtId="0" fontId="11" fillId="0" borderId="37" xfId="1" applyFont="1" applyFill="1" applyBorder="1" applyAlignment="1" applyProtection="1">
      <alignment horizontal="center" vertical="center" wrapText="1"/>
    </xf>
  </cellXfs>
  <cellStyles count="2578">
    <cellStyle name="_090730_ХТГ_2010_поточка" xfId="4"/>
    <cellStyle name="_15 рух коштiв за червень" xfId="5"/>
    <cellStyle name="_15 рух коштiв за червень_ЗапасыЛена2" xfId="6"/>
    <cellStyle name="_15 рух коштiв за червень_ТЕПЛО_ЗАГАЛЬНА_з_01_01_14" xfId="7"/>
    <cellStyle name="_15 рух коштiв за червень_ТЕЦ 2013" xfId="8"/>
    <cellStyle name="_15 рух коштiв за червень_УГПБ_new" xfId="9"/>
    <cellStyle name="_15 рух коштiв за червень_Форма для B-BB" xfId="10"/>
    <cellStyle name="_2008 інвестиції" xfId="11"/>
    <cellStyle name="_2008 інвестиції_ЗапасыЛена2" xfId="12"/>
    <cellStyle name="_2008 інвестиції_УГПБ_new" xfId="13"/>
    <cellStyle name="_2008 інвестиції_Форма для B-BB" xfId="14"/>
    <cellStyle name="_275 наказ_нак" xfId="15"/>
    <cellStyle name="_275 наказ_нак_ТЕПЛО_ЗАГАЛЬНА_з_01_01_14" xfId="16"/>
    <cellStyle name="_275 наказ_нак_ТЕЦ 2013" xfId="17"/>
    <cellStyle name="_6_ДовЁдка для КР К╡ 2010 Дод_3" xfId="18"/>
    <cellStyle name="_6_ДовЁдка для КР К╡ 2010 Дод_3_ЗапасыЛена2" xfId="19"/>
    <cellStyle name="_6_ДовЁдка для КР К╡ 2010 Дод_3_УГПБ_new" xfId="20"/>
    <cellStyle name="_6_ДовЁдка для КР К╡ 2010 Дод_3_Форма для B-BB" xfId="21"/>
    <cellStyle name="_Fakt_2" xfId="22"/>
    <cellStyle name="_Ieai 08_.eai._ai. eai._iaano.(ia __e)-1 c iaeaaiaiiyi - copy" xfId="23"/>
    <cellStyle name="_Ieai 08_.eai._ai. eai._iaano.(ia __e)-1 c iaeaaiaiiyi - copy_ЗапасыЛена2" xfId="24"/>
    <cellStyle name="_Ieai 08_.eai._ai. eai._iaano.(ia __e)-1 c iaeaaiaiiyi - copy_УГПБ_new" xfId="25"/>
    <cellStyle name="_Ieai 08_.eai._ai. eai._iaano.(ia __e)-1 c iaeaaiaiiyi - copy_Форма для B-BB" xfId="26"/>
    <cellStyle name="_Plan_09_1_forma" xfId="27"/>
    <cellStyle name="_Plan_09_1_forma_ЗапасыЛена2" xfId="28"/>
    <cellStyle name="_Plan_09_1_forma_ЗапасыЛена2_бюджет новая форма2" xfId="29"/>
    <cellStyle name="_Plan_09_1_forma_УГПБ_new" xfId="30"/>
    <cellStyle name="_Plan_09_1_forma_УГПБ_new_бюджет новая форма2" xfId="31"/>
    <cellStyle name="_Plan_09_1_forma_Форма для B-BB" xfId="32"/>
    <cellStyle name="_Plan_09_1_forma_Форма для B-BB_бюджет новая форма2" xfId="33"/>
    <cellStyle name="_UTG 11 plan ckorr" xfId="34"/>
    <cellStyle name="_Бланк на нараду (1)" xfId="35"/>
    <cellStyle name="_Бланк на нараду (1)_ЗапасыЛена2" xfId="36"/>
    <cellStyle name="_Бланк на нараду (1)_ЗапасыЛена2_бюджет новая форма2" xfId="37"/>
    <cellStyle name="_Бланк на нараду (1)_УГПБ_new" xfId="38"/>
    <cellStyle name="_Бланк на нараду (1)_УГПБ_new_бюджет новая форма2" xfId="39"/>
    <cellStyle name="_Бланк на нараду (1)_Форма для B-BB" xfId="40"/>
    <cellStyle name="_Бланк на нараду (1)_Форма для B-BB_бюджет новая форма2" xfId="41"/>
    <cellStyle name="_БМФ " xfId="42"/>
    <cellStyle name="_БМФ _ЗапасыЛена2" xfId="43"/>
    <cellStyle name="_БМФ _ЗапасыЛена2_бюджет новая форма2" xfId="44"/>
    <cellStyle name="_БМФ _УГПБ_new" xfId="45"/>
    <cellStyle name="_БМФ _УГПБ_new_бюджет новая форма2" xfId="46"/>
    <cellStyle name="_БМФ _Форма для B-BB" xfId="47"/>
    <cellStyle name="_БМФ _Форма для B-BB_бюджет новая форма2" xfId="48"/>
    <cellStyle name="_ВГЕ Кап буд план 09" xfId="49"/>
    <cellStyle name="_ВГЕ Кап буд план 09_ЗапасыЛена2" xfId="50"/>
    <cellStyle name="_ВГЕ Кап буд план 09_УГПБ_new" xfId="51"/>
    <cellStyle name="_ВГЕ Кап буд план 09_Форма для B-BB" xfId="52"/>
    <cellStyle name="_ВРТП К_ 2009" xfId="53"/>
    <cellStyle name="_ВРТП К_ 2009_ЗапасыЛена2" xfId="54"/>
    <cellStyle name="_ВРТП К_ 2009_ЗапасыЛена2_бюджет новая форма2" xfId="55"/>
    <cellStyle name="_ВРТП К_ 2009_УГПБ_new" xfId="56"/>
    <cellStyle name="_ВРТП К_ 2009_УГПБ_new_бюджет новая форма2" xfId="57"/>
    <cellStyle name="_ВРТП К_ 2009_Форма для B-BB" xfId="58"/>
    <cellStyle name="_ВРТП К_ 2009_Форма для B-BB_бюджет новая форма2" xfId="59"/>
    <cellStyle name="_Для Юли рем Кинвест хвост" xfId="60"/>
    <cellStyle name="_Для Юли рем Кинвест хвост_ЗапасыЛена2" xfId="61"/>
    <cellStyle name="_Для Юли рем Кинвест хвост_УГПБ_new" xfId="62"/>
    <cellStyle name="_Для Юли рем Кинвест хвост_Форма для B-BB" xfId="63"/>
    <cellStyle name="_Дов. Процак кориг.плану на 01.04.07-2" xfId="64"/>
    <cellStyle name="_Дов. Процак кориг.плану на 01.04.07-2_ЗапасыЛена2" xfId="65"/>
    <cellStyle name="_Дов. Процак кориг.плану на 01.04.07-2_УГПБ_new" xfId="66"/>
    <cellStyle name="_Дов. Процак кориг.плану на 01.04.07-2_Форма для B-BB" xfId="67"/>
    <cellStyle name="_Довдка тендер на 12 07 10" xfId="68"/>
    <cellStyle name="_Довдка тендер на 12 07 10_ЗапасыЛена2" xfId="69"/>
    <cellStyle name="_Довдка тендер на 12 07 10_УГПБ_new" xfId="70"/>
    <cellStyle name="_Довдка тендер на 12 07 10_Форма для B-BB" xfId="71"/>
    <cellStyle name="_Довідка капбудівн" xfId="72"/>
    <cellStyle name="_Довідка капбудівн_ЗапасыЛена2" xfId="73"/>
    <cellStyle name="_Довідка капбудівн_ЗапасыЛена2_бюджет новая форма2" xfId="74"/>
    <cellStyle name="_Довідка капбудівн_УГПБ_new" xfId="75"/>
    <cellStyle name="_Довідка капбудівн_УГПБ_new_бюджет новая форма2" xfId="76"/>
    <cellStyle name="_Довідка капбудівн_Форма для B-BB" xfId="77"/>
    <cellStyle name="_Довідка капбудівн_Форма для B-BB_бюджет новая форма2" xfId="78"/>
    <cellStyle name="_довідка остання" xfId="79"/>
    <cellStyle name="_довідка остання_ЗапасыЛена2" xfId="80"/>
    <cellStyle name="_довідка остання_УГПБ_new" xfId="81"/>
    <cellStyle name="_довідка остання_Форма для B-BB" xfId="82"/>
    <cellStyle name="_Довідка про хід будівництва ДК 2кв 2008" xfId="83"/>
    <cellStyle name="_Довідка про хід будівництва ДК 2кв 2008_ЗапасыЛена2" xfId="84"/>
    <cellStyle name="_Довідка про хід будівництва ДК 2кв 2008_УГПБ_new" xfId="85"/>
    <cellStyle name="_Довідка про хід будівництва ДК 2кв 2008_Форма для B-BB" xfId="86"/>
    <cellStyle name="_Додатки до финплану 27-08" xfId="87"/>
    <cellStyle name="_Додатки до финплану 27-08_бюджет новая форма2" xfId="88"/>
    <cellStyle name="_ДодатокМТР" xfId="89"/>
    <cellStyle name="_ДодатокМТР_2011 - 2009(ОЧИК2010)" xfId="90"/>
    <cellStyle name="_ДодатокМТР_Директор 2011-Шаблон" xfId="91"/>
    <cellStyle name="_ДодатокМТР_ЗапасыЛена2" xfId="92"/>
    <cellStyle name="_ДодатокМТР_ив022Книга1" xfId="93"/>
    <cellStyle name="_ДодатокМТР_Книга1" xfId="94"/>
    <cellStyle name="_ДодатокМТР_План 11.11.2011" xfId="95"/>
    <cellStyle name="_ДодатокМТР_План 2011 НАК (04)нак" xfId="96"/>
    <cellStyle name="_ДодатокМТР_План 2011 НАК (2004)нак" xfId="97"/>
    <cellStyle name="_ДодатокМТР_План 2011 НАК (23.12)бс" xfId="98"/>
    <cellStyle name="_ДодатокМТР_План 2011 НАК 17 08" xfId="99"/>
    <cellStyle name="_ДодатокМТР_УГПБ_new" xfId="100"/>
    <cellStyle name="_ДодатокМТР_Форма для B-BB" xfId="101"/>
    <cellStyle name="_ДТГ новій" xfId="102"/>
    <cellStyle name="_ДТГ новій_ЗапасыЛена2" xfId="103"/>
    <cellStyle name="_ДТГ новій_ЗапасыЛена2_бюджет новая форма2" xfId="104"/>
    <cellStyle name="_ДТГ новій_УГПБ_new" xfId="105"/>
    <cellStyle name="_ДТГ новій_УГПБ_new_бюджет новая форма2" xfId="106"/>
    <cellStyle name="_ДТГ новій_Форма для B-BB" xfId="107"/>
    <cellStyle name="_ДТГ новій_Форма для B-BB_бюджет новая форма2" xfId="108"/>
    <cellStyle name="_ДТГ оборудование ИНМА 2010 план" xfId="109"/>
    <cellStyle name="_ДТГ оборудование ИНМА 2010 план_ЗапасыЛена2" xfId="110"/>
    <cellStyle name="_ДТГ оборудование ИНМА 2010 план_УГПБ_new" xfId="111"/>
    <cellStyle name="_ДТГ оборудование ИНМА 2010 план_Форма для B-BB" xfId="112"/>
    <cellStyle name="_Жовтень на 8 число" xfId="113"/>
    <cellStyle name="_Жовтень на 8 число_ЗапасыЛена2" xfId="114"/>
    <cellStyle name="_Жовтень на 8 число_ЗапасыЛена2_бюджет новая форма2" xfId="115"/>
    <cellStyle name="_Жовтень на 8 число_УГПБ_new" xfId="116"/>
    <cellStyle name="_Жовтень на 8 число_УГПБ_new_бюджет новая форма2" xfId="117"/>
    <cellStyle name="_Жовтень на 8 число_Форма для B-BB" xfId="118"/>
    <cellStyle name="_Жовтень на 8 число_Форма для B-BB_бюджет новая форма2" xfId="119"/>
    <cellStyle name="_Зв_тКР-_нвестиц__ по ДК" xfId="120"/>
    <cellStyle name="_Зв_тКР-_нвестиц__ по ДК_ЗапасыЛена2" xfId="121"/>
    <cellStyle name="_Зв_тКР-_нвестиц__ по ДК_УГПБ_new" xfId="122"/>
    <cellStyle name="_Зв_тКР-_нвестиц__ по ДК_Форма для B-BB" xfId="123"/>
    <cellStyle name="_Звит UTG 10 рух коштив+ нарахування" xfId="124"/>
    <cellStyle name="_Зворот " xfId="125"/>
    <cellStyle name="_Зворот _ЗапасыЛена2" xfId="126"/>
    <cellStyle name="_Зворот _ЗапасыЛена2_бюджет новая форма2" xfId="127"/>
    <cellStyle name="_Зворот _УГПБ_new" xfId="128"/>
    <cellStyle name="_Зворот _УГПБ_new_бюджет новая форма2" xfId="129"/>
    <cellStyle name="_Зворот _Форма для B-BB" xfId="130"/>
    <cellStyle name="_Зворот _Форма для B-BB_бюджет новая форма2" xfId="131"/>
    <cellStyle name="_ИТГ План КИ 2009 2_1" xfId="132"/>
    <cellStyle name="_ИТГ План КИ 2009 2_1_ЗапасыЛена2" xfId="133"/>
    <cellStyle name="_ИТГ План КИ 2009 2_1_УГПБ_new" xfId="134"/>
    <cellStyle name="_ИТГ План КИ 2009 2_1_Форма для B-BB" xfId="135"/>
    <cellStyle name="_Кап план2009 Техдиагаз Коригований" xfId="136"/>
    <cellStyle name="_Кап план2009 Техдиагаз Коригований_ЗапасыЛена2" xfId="137"/>
    <cellStyle name="_Кап план2009 Техдиагаз Коригований_УГПБ_new" xfId="138"/>
    <cellStyle name="_Кап план2009 Техдиагаз Коригований_Форма для B-BB" xfId="139"/>
    <cellStyle name="_КапИВЦ2010-2" xfId="140"/>
    <cellStyle name="_КапИВЦ2010-2_ЗапасыЛена2" xfId="141"/>
    <cellStyle name="_КапИВЦ2010-2_УГПБ_new" xfId="142"/>
    <cellStyle name="_КапИВЦ2010-2_Форма для B-BB" xfId="143"/>
    <cellStyle name="_Капремонт сводный  на 2010 по УМГ ХТГ" xfId="144"/>
    <cellStyle name="_Капремонт сводный  на 2010 по УМГ ХТГ_ЗапасыЛена2" xfId="145"/>
    <cellStyle name="_Капремонт сводный  на 2010 по УМГ ХТГ_УГПБ_new" xfId="146"/>
    <cellStyle name="_Капремонт сводный  на 2010 по УМГ ХТГ_Форма для B-BB" xfId="147"/>
    <cellStyle name="_Квартиры 2010" xfId="148"/>
    <cellStyle name="_Квартиры 2010_ЗапасыЛена2" xfId="149"/>
    <cellStyle name="_Квартиры 2010_УГПБ_new" xfId="150"/>
    <cellStyle name="_Квартиры 2010_Форма для B-BB" xfId="151"/>
    <cellStyle name="_КІплан" xfId="152"/>
    <cellStyle name="_КІплан (1)" xfId="153"/>
    <cellStyle name="_КІплан (1)_ЗапасыЛена2" xfId="154"/>
    <cellStyle name="_КІплан (1)_УГПБ_new" xfId="155"/>
    <cellStyle name="_КІплан (1)_Форма для B-BB" xfId="156"/>
    <cellStyle name="_КІплан_ЗапасыЛена2" xfId="157"/>
    <cellStyle name="_КІплан_УГПБ_new" xfId="158"/>
    <cellStyle name="_КІплан_Форма для B-BB" xfId="159"/>
    <cellStyle name="_Книга1" xfId="160"/>
    <cellStyle name="_Книга1_ЗапасыЛена2" xfId="161"/>
    <cellStyle name="_Книга1_ЗапасыЛена2_бюджет новая форма2" xfId="162"/>
    <cellStyle name="_Книга1_УГПБ_new" xfId="163"/>
    <cellStyle name="_Книга1_УГПБ_new_бюджет новая форма2" xfId="164"/>
    <cellStyle name="_Книга1_Форма для B-BB" xfId="165"/>
    <cellStyle name="_Книга1_Форма для B-BB_бюджет новая форма2" xfId="166"/>
    <cellStyle name="_Копия ПОТОЧКА_КТГ_ПР 2010" xfId="167"/>
    <cellStyle name="_КР по предл. филий" xfId="168"/>
    <cellStyle name="_КР по предл. филий_ЗапасыЛена2" xfId="169"/>
    <cellStyle name="_КР по предл. филий_ЗапасыЛена2_бюджет новая форма2" xfId="170"/>
    <cellStyle name="_КР по предл. филий_УГПБ_new" xfId="171"/>
    <cellStyle name="_КР по предл. филий_УГПБ_new_бюджет новая форма2" xfId="172"/>
    <cellStyle name="_КР по предл. филий_Форма для B-BB" xfId="173"/>
    <cellStyle name="_КР по предл. филий_Форма для B-BB_бюджет новая форма2" xfId="174"/>
    <cellStyle name="_КР_инвестиции" xfId="175"/>
    <cellStyle name="_КР_инвестиции_ЗапасыЛена2" xfId="176"/>
    <cellStyle name="_КР_инвестиции_ЗапасыЛена2_бюджет новая форма2" xfId="177"/>
    <cellStyle name="_КР_инвестиции_УГПБ_new" xfId="178"/>
    <cellStyle name="_КР_инвестиции_УГПБ_new_бюджет новая форма2" xfId="179"/>
    <cellStyle name="_КР_инвестиции_Форма для B-BB" xfId="180"/>
    <cellStyle name="_КР_инвестиции_Форма для B-BB_бюджет новая форма2" xfId="181"/>
    <cellStyle name="_Крит_деятельности" xfId="182"/>
    <cellStyle name="_Крит_деятельности_ЗапасыЛена2" xfId="183"/>
    <cellStyle name="_Крит_деятельности_ЗапасыЛена2_бюджет новая форма2" xfId="184"/>
    <cellStyle name="_Крит_деятельности_УГПБ_new" xfId="185"/>
    <cellStyle name="_Крит_деятельности_УГПБ_new_бюджет новая форма2" xfId="186"/>
    <cellStyle name="_Крит_деятельности_Форма для B-BB" xfId="187"/>
    <cellStyle name="_Крит_деятельности_Форма для B-BB_бюджет новая форма2" xfId="188"/>
    <cellStyle name="_НАК розпорядження 275(н)" xfId="189"/>
    <cellStyle name="_НАК розпорядження 275(н)_ЗапасыЛена2" xfId="190"/>
    <cellStyle name="_НАК розпорядження 275(н)_ТЕПЛО_ЗАГАЛЬНА_з_01_01_14" xfId="191"/>
    <cellStyle name="_НАК розпорядження 275(н)_ТЕЦ 2013" xfId="192"/>
    <cellStyle name="_НАК розпорядження 275(н)_УГПБ_new" xfId="193"/>
    <cellStyle name="_НАК розпорядження 275(н)_Форма для B-BB" xfId="194"/>
    <cellStyle name="_НТЕЦ_ФП_2008_Мин_корр 26.01" xfId="195"/>
    <cellStyle name="_Облад без кошторису" xfId="196"/>
    <cellStyle name="_Облад без кошторису_ЗапасыЛена2" xfId="197"/>
    <cellStyle name="_Облад без кошторису_УГПБ_new" xfId="198"/>
    <cellStyle name="_Облад без кошторису_Форма для B-BB" xfId="199"/>
    <cellStyle name="_ОДА-2010" xfId="200"/>
    <cellStyle name="_ОДА-2010_ЗапасыЛена2" xfId="201"/>
    <cellStyle name="_ОДА-2010_УГПБ_new" xfId="202"/>
    <cellStyle name="_ОДА-2010_Форма для B-BB" xfId="203"/>
    <cellStyle name="_ОДУ" xfId="204"/>
    <cellStyle name="_ОДУ_ЗапасыЛена2" xfId="205"/>
    <cellStyle name="_ОДУ_ЗапасыЛена2_бюджет новая форма2" xfId="206"/>
    <cellStyle name="_ОДУ_УГПБ_new" xfId="207"/>
    <cellStyle name="_ОДУ_УГПБ_new_бюджет новая форма2" xfId="208"/>
    <cellStyle name="_ОДУ_Форма для B-BB" xfId="209"/>
    <cellStyle name="_ОДУ_Форма для B-BB_бюджет новая форма2" xfId="210"/>
    <cellStyle name="_Отчет по КР КИ травень" xfId="211"/>
    <cellStyle name="_Отчет по КР КИ травень_ЗапасыЛена2" xfId="212"/>
    <cellStyle name="_Отчет по КР КИ травень_УГПБ_new" xfId="213"/>
    <cellStyle name="_Отчет по КР КИ травень_Форма для B-BB" xfId="214"/>
    <cellStyle name="_ПВР 2008 УАГ з ПДВ для УТГ" xfId="215"/>
    <cellStyle name="_ПВР 2008 УАГ з ПДВ для УТГ_ЗапасыЛена2" xfId="216"/>
    <cellStyle name="_ПВР 2008 УАГ з ПДВ для УТГ_УГПБ_new" xfId="217"/>
    <cellStyle name="_ПВР 2008 УАГ з ПДВ для УТГ_Форма для B-BB" xfId="218"/>
    <cellStyle name="_ПереликКР" xfId="219"/>
    <cellStyle name="_ПереликКР_ЗапасыЛена2" xfId="220"/>
    <cellStyle name="_ПереликКР_УГПБ_new" xfId="221"/>
    <cellStyle name="_ПереликКР_Форма для B-BB" xfId="222"/>
    <cellStyle name="_План  кап.рем. кап.інвест на 2008 нова форма" xfId="223"/>
    <cellStyle name="_План  кап.рем. кап.інвест на 2008 нова форма_ЗапасыЛена2" xfId="224"/>
    <cellStyle name="_План  кап.рем. кап.інвест на 2008 нова форма_УГПБ_new" xfId="225"/>
    <cellStyle name="_План  кап.рем. кап.інвест на 2008 нова форма_Форма для B-BB" xfId="226"/>
    <cellStyle name="_План  кап.рем. кварт" xfId="227"/>
    <cellStyle name="_План  кап.рем. кварт_ЗапасыЛена2" xfId="228"/>
    <cellStyle name="_План  кап.рем. кварт_УГПБ_new" xfId="229"/>
    <cellStyle name="_План  кап.рем. кварт_Форма для B-BB" xfId="230"/>
    <cellStyle name="_План 08р.кап.рем. кап.інвест.(на рік) (1)" xfId="231"/>
    <cellStyle name="_План 08р.кап.рем. кап.інвест.(на рік) (1)_ЗапасыЛена2" xfId="232"/>
    <cellStyle name="_План 08р.кап.рем. кап.інвест.(на рік) (1)_УГПБ_new" xfId="233"/>
    <cellStyle name="_План 08р.кап.рем. кап.інвест.(на рік) (1)_Форма для B-BB" xfId="234"/>
    <cellStyle name="_План 08р.кап.рем. кап.інвест.(на рік)-1" xfId="235"/>
    <cellStyle name="_План 08р.кап.рем. кап.інвест.(на рік)-1_ЗапасыЛена2" xfId="236"/>
    <cellStyle name="_План 08р.кап.рем. кап.інвест.(на рік)-1_УГПБ_new" xfId="237"/>
    <cellStyle name="_План 08р.кап.рем. кап.інвест.(на рік)-1_Форма для B-BB" xfId="238"/>
    <cellStyle name="_план 2010" xfId="239"/>
    <cellStyle name="_план 2010_ЗапасыЛена2" xfId="240"/>
    <cellStyle name="_план 2010_УГПБ_new" xfId="241"/>
    <cellStyle name="_план 2010_Форма для B-BB" xfId="242"/>
    <cellStyle name="_План КР (уточн.)" xfId="243"/>
    <cellStyle name="_План КР (уточн.)_ЗапасыЛена2" xfId="244"/>
    <cellStyle name="_План КР (уточн.)_ЗапасыЛена2_бюджет новая форма2" xfId="245"/>
    <cellStyle name="_План КР (уточн.)_УГПБ_new" xfId="246"/>
    <cellStyle name="_План КР (уточн.)_УГПБ_new_бюджет новая форма2" xfId="247"/>
    <cellStyle name="_План КР (уточн.)_Форма для B-BB" xfId="248"/>
    <cellStyle name="_План КР (уточн.)_Форма для B-BB_бюджет новая форма2" xfId="249"/>
    <cellStyle name="_План КР 2007 по ПСГ" xfId="250"/>
    <cellStyle name="_План КР 2007 по ПСГ_ЗапасыЛена2" xfId="251"/>
    <cellStyle name="_План КР 2007 по ПСГ_ЗапасыЛена2_бюджет новая форма2" xfId="252"/>
    <cellStyle name="_План КР 2007 по ПСГ_УГПБ_new" xfId="253"/>
    <cellStyle name="_План КР 2007 по ПСГ_УГПБ_new_бюджет новая форма2" xfId="254"/>
    <cellStyle name="_План КР 2007 по ПСГ_Форма для B-BB" xfId="255"/>
    <cellStyle name="_План КР 2007 по ПСГ_Форма для B-BB_бюджет новая форма2" xfId="256"/>
    <cellStyle name="_План КР 2009 ОДУ" xfId="257"/>
    <cellStyle name="_План КР 2009 ОДУ_ЗапасыЛена2" xfId="258"/>
    <cellStyle name="_План КР 2009 ОДУ_ЗапасыЛена2_бюджет новая форма2" xfId="259"/>
    <cellStyle name="_План КР 2009 ОДУ_УГПБ_new" xfId="260"/>
    <cellStyle name="_План КР 2009 ОДУ_УГПБ_new_бюджет новая форма2" xfId="261"/>
    <cellStyle name="_План КР 2009 ОДУ_Форма для B-BB" xfId="262"/>
    <cellStyle name="_План КР 2009 ОДУ_Форма для B-BB_бюджет новая форма2" xfId="263"/>
    <cellStyle name="_План_УТГ_скориг_свод_12(24.12.09)" xfId="264"/>
    <cellStyle name="_плана кап.инв.2008по ЭГ" xfId="265"/>
    <cellStyle name="_плана кап.инв.2008по ЭГ_ЗапасыЛена2" xfId="266"/>
    <cellStyle name="_плана кап.инв.2008по ЭГ_УГПБ_new" xfId="267"/>
    <cellStyle name="_плана кап.инв.2008по ЭГ_Форма для B-BB" xfId="268"/>
    <cellStyle name="_ПланКІ-2009-ДФК" xfId="269"/>
    <cellStyle name="_ПланКІ-2009-ДФК_ЗапасыЛена2" xfId="270"/>
    <cellStyle name="_ПланКІ-2009-ДФК_ЗапасыЛена2_бюджет новая форма2" xfId="271"/>
    <cellStyle name="_ПланКІ-2009-ДФК_УГПБ_new" xfId="272"/>
    <cellStyle name="_ПланКІ-2009-ДФК_УГПБ_new_бюджет новая форма2" xfId="273"/>
    <cellStyle name="_ПланКІ-2009-ДФК_Форма для B-BB" xfId="274"/>
    <cellStyle name="_ПланКІ-2009-ДФК_Форма для B-BB_бюджет новая форма2" xfId="275"/>
    <cellStyle name="_ПланКІ-2009-ЛТГ" xfId="276"/>
    <cellStyle name="_ПланКІ-2009-ЛТГ_ЗапасыЛена2" xfId="277"/>
    <cellStyle name="_ПланКІ-2009-ЛТГ_ЗапасыЛена2_бюджет новая форма2" xfId="278"/>
    <cellStyle name="_ПланКІ-2009-ЛТГ_УГПБ_new" xfId="279"/>
    <cellStyle name="_ПланКІ-2009-ЛТГ_УГПБ_new_бюджет новая форма2" xfId="280"/>
    <cellStyle name="_ПланКІ-2009-ЛТГ_Форма для B-BB" xfId="281"/>
    <cellStyle name="_ПланКІ-2009-ЛТГ_Форма для B-BB_бюджет новая форма2" xfId="282"/>
    <cellStyle name="_ПланКР-2009-уточ27-07-09" xfId="283"/>
    <cellStyle name="_ПланКР-2009-уточ27-07-09_ЗапасыЛена2" xfId="284"/>
    <cellStyle name="_ПланКР-2009-уточ27-07-09_УГПБ_new" xfId="285"/>
    <cellStyle name="_ПланКР-2009-уточ27-07-09_Форма для B-BB" xfId="286"/>
    <cellStyle name="_ПланКР-2009-уточ27-07-09фин" xfId="287"/>
    <cellStyle name="_ПланКР-2009-уточ27-07-09фин_ЗапасыЛена2" xfId="288"/>
    <cellStyle name="_ПланКР-2009-уточ27-07-09фин_УГПБ_new" xfId="289"/>
    <cellStyle name="_ПланКР-2009-уточ27-07-09фин_Форма для B-BB" xfId="290"/>
    <cellStyle name="_покварт остання" xfId="291"/>
    <cellStyle name="_покварт остання_ЗапасыЛена2" xfId="292"/>
    <cellStyle name="_покварт остання_УГПБ_new" xfId="293"/>
    <cellStyle name="_покварт остання_Форма для B-BB" xfId="294"/>
    <cellStyle name="_покварт)" xfId="295"/>
    <cellStyle name="_покварт)_ЗапасыЛена2" xfId="296"/>
    <cellStyle name="_покварт)_УГПБ_new" xfId="297"/>
    <cellStyle name="_покварт)_Форма для B-BB" xfId="298"/>
    <cellStyle name="_ПРГК сводний_" xfId="299"/>
    <cellStyle name="_Прогр. всіх видів рем. по ПСГ на 08р. ( на 08.11.07р.)." xfId="300"/>
    <cellStyle name="_Прогр. всіх видів рем. по ПСГ на 08р. ( на 08.11.07р.)._бюджет новая форма2" xfId="301"/>
    <cellStyle name="_Ремонти КТГ-2008" xfId="302"/>
    <cellStyle name="_Ремонти КТГ-2008 последние" xfId="303"/>
    <cellStyle name="_Ремонти КТГ-2008 последние_ЗапасыЛена2" xfId="304"/>
    <cellStyle name="_Ремонти КТГ-2008 последние_УГПБ_new" xfId="305"/>
    <cellStyle name="_Ремонти КТГ-2008 последние_Форма для B-BB" xfId="306"/>
    <cellStyle name="_Ремонти КТГ-2008_ЗапасыЛена2" xfId="307"/>
    <cellStyle name="_Ремонти КТГ-2008_УГПБ_new" xfId="308"/>
    <cellStyle name="_Ремонти КТГ-2008_Форма для B-BB" xfId="309"/>
    <cellStyle name="_Свод для плана 2009 ХТГ" xfId="310"/>
    <cellStyle name="_Свод для плана 2009 ХТГ_ЗапасыЛена2" xfId="311"/>
    <cellStyle name="_Свод для плана 2009 ХТГ_ЗапасыЛена2_бюджет новая форма2" xfId="312"/>
    <cellStyle name="_Свод для плана 2009 ХТГ_УГПБ_new" xfId="313"/>
    <cellStyle name="_Свод для плана 2009 ХТГ_УГПБ_new_бюджет новая форма2" xfId="314"/>
    <cellStyle name="_Свод для плана 2009 ХТГ_Форма для B-BB" xfId="315"/>
    <cellStyle name="_Свод для плана 2009 ХТГ_Форма для B-BB_бюджет новая форма2" xfId="316"/>
    <cellStyle name="_Таблиця 2" xfId="317"/>
    <cellStyle name="_Таблиця 2_ЗапасыЛена2" xfId="318"/>
    <cellStyle name="_Таблиця 2_УГПБ_new" xfId="319"/>
    <cellStyle name="_Таблиця 2_Форма для B-BB" xfId="320"/>
    <cellStyle name="_УГПБ Обладн.не вход. кошт.2009 Вестя" xfId="321"/>
    <cellStyle name="_УГПБ Обладн.не вход. кошт.2009 Вестя_ЗапасыЛена2" xfId="322"/>
    <cellStyle name="_УГПБ Обладн.не вход. кошт.2009 Вестя_УГПБ_new" xfId="323"/>
    <cellStyle name="_УГПБ Обладн.не вход. кошт.2009 Вестя_Форма для B-BB" xfId="324"/>
    <cellStyle name="_УТГ" xfId="325"/>
    <cellStyle name="_Філітовій орієнтовно 6 міс" xfId="326"/>
    <cellStyle name="_Філітовій орієнтовно 6 міс_ЗапасыЛена2" xfId="327"/>
    <cellStyle name="_Філітовій орієнтовно 6 міс_ЗапасыЛена2_бюджет новая форма2" xfId="328"/>
    <cellStyle name="_Філітовій орієнтовно 6 міс_УГПБ_new" xfId="329"/>
    <cellStyle name="_Філітовій орієнтовно 6 міс_УГПБ_new_бюджет новая форма2" xfId="330"/>
    <cellStyle name="_Філітовій орієнтовно 6 міс_Форма для B-BB" xfId="331"/>
    <cellStyle name="_Філітовій орієнтовно 6 міс_Форма для B-BB_бюджет новая форма2" xfId="332"/>
    <cellStyle name="_ХТГ довідка." xfId="333"/>
    <cellStyle name="_ХТГ довідка._ЗапасыЛена2" xfId="334"/>
    <cellStyle name="_ХТГ довідка._ЗапасыЛена2_бюджет новая форма2" xfId="335"/>
    <cellStyle name="_ХТГ довідка._УГПБ_new" xfId="336"/>
    <cellStyle name="_ХТГ довідка._УГПБ_new_бюджет новая форма2" xfId="337"/>
    <cellStyle name="_ХТГ довідка._Форма для B-BB" xfId="338"/>
    <cellStyle name="_ХТГ довідка._Форма для B-BB_бюджет новая форма2" xfId="339"/>
    <cellStyle name="_Шаблон_для_заполнения(утг-9 02)" xfId="340"/>
    <cellStyle name="_Шаблон_для_заполнения(утг-9 02)_ЗапасыЛена2" xfId="341"/>
    <cellStyle name="_Шаблон_для_заполнения(утг-9 02)_ЗапасыЛена2_бюджет новая форма2" xfId="342"/>
    <cellStyle name="_Шаблон_для_заполнения(утг-9 02)_УГПБ_new" xfId="343"/>
    <cellStyle name="_Шаблон_для_заполнения(утг-9 02)_УГПБ_new_бюджет новая форма2" xfId="344"/>
    <cellStyle name="_Шаблон_для_заполнения(утг-9 02)_Форма для B-BB" xfId="345"/>
    <cellStyle name="_Шаблон_для_заполнения(утг-9 02)_Форма для B-BB_бюджет новая форма2" xfId="346"/>
    <cellStyle name="20% - Accent1" xfId="347"/>
    <cellStyle name="20% - Accent2" xfId="348"/>
    <cellStyle name="20% - Accent3" xfId="349"/>
    <cellStyle name="20% - Accent4" xfId="350"/>
    <cellStyle name="20% - Accent5" xfId="351"/>
    <cellStyle name="20% - Accent6" xfId="352"/>
    <cellStyle name="20% - Акцент1 2" xfId="353"/>
    <cellStyle name="20% - Акцент1 2 2" xfId="354"/>
    <cellStyle name="20% - Акцент1 2 2 2" xfId="355"/>
    <cellStyle name="20% - Акцент1 2 3" xfId="356"/>
    <cellStyle name="20% - Акцент1 2 3 2" xfId="357"/>
    <cellStyle name="20% - Акцент1 2 4" xfId="358"/>
    <cellStyle name="20% - Акцент1 2 5" xfId="359"/>
    <cellStyle name="20% - Акцент1 2 5 2" xfId="360"/>
    <cellStyle name="20% - Акцент1 2 6" xfId="361"/>
    <cellStyle name="20% - Акцент1 2 6 2" xfId="362"/>
    <cellStyle name="20% - Акцент1 2 7" xfId="363"/>
    <cellStyle name="20% - Акцент1 2 8" xfId="364"/>
    <cellStyle name="20% - Акцент1 3" xfId="365"/>
    <cellStyle name="20% - Акцент1 3 2" xfId="366"/>
    <cellStyle name="20% - Акцент1 4" xfId="367"/>
    <cellStyle name="20% - Акцент1 4 2" xfId="368"/>
    <cellStyle name="20% - Акцент1 5" xfId="369"/>
    <cellStyle name="20% - Акцент1 5 2" xfId="370"/>
    <cellStyle name="20% - Акцент1 6" xfId="371"/>
    <cellStyle name="20% - Акцент1 6 2" xfId="372"/>
    <cellStyle name="20% - Акцент2 2" xfId="373"/>
    <cellStyle name="20% - Акцент2 2 2" xfId="374"/>
    <cellStyle name="20% - Акцент2 2 2 2" xfId="375"/>
    <cellStyle name="20% - Акцент2 2 3" xfId="376"/>
    <cellStyle name="20% - Акцент2 2 3 2" xfId="377"/>
    <cellStyle name="20% - Акцент2 2 4" xfId="378"/>
    <cellStyle name="20% - Акцент2 2 5" xfId="379"/>
    <cellStyle name="20% - Акцент2 2 5 2" xfId="380"/>
    <cellStyle name="20% - Акцент2 2 6" xfId="381"/>
    <cellStyle name="20% - Акцент2 2 6 2" xfId="382"/>
    <cellStyle name="20% - Акцент2 2 7" xfId="383"/>
    <cellStyle name="20% - Акцент2 2 8" xfId="384"/>
    <cellStyle name="20% - Акцент2 3" xfId="385"/>
    <cellStyle name="20% - Акцент2 3 2" xfId="386"/>
    <cellStyle name="20% - Акцент2 4" xfId="387"/>
    <cellStyle name="20% - Акцент2 4 2" xfId="388"/>
    <cellStyle name="20% - Акцент2 5" xfId="389"/>
    <cellStyle name="20% - Акцент2 5 2" xfId="390"/>
    <cellStyle name="20% - Акцент2 6" xfId="391"/>
    <cellStyle name="20% - Акцент2 6 2" xfId="392"/>
    <cellStyle name="20% - Акцент3 2" xfId="393"/>
    <cellStyle name="20% - Акцент3 2 2" xfId="394"/>
    <cellStyle name="20% - Акцент3 2 2 2" xfId="395"/>
    <cellStyle name="20% - Акцент3 2 3" xfId="396"/>
    <cellStyle name="20% - Акцент3 2 3 2" xfId="397"/>
    <cellStyle name="20% - Акцент3 2 4" xfId="398"/>
    <cellStyle name="20% - Акцент3 2 5" xfId="399"/>
    <cellStyle name="20% - Акцент3 2 5 2" xfId="400"/>
    <cellStyle name="20% - Акцент3 2 6" xfId="401"/>
    <cellStyle name="20% - Акцент3 2 6 2" xfId="402"/>
    <cellStyle name="20% - Акцент3 2 7" xfId="403"/>
    <cellStyle name="20% - Акцент3 2 8" xfId="404"/>
    <cellStyle name="20% - Акцент3 3" xfId="405"/>
    <cellStyle name="20% - Акцент3 3 2" xfId="406"/>
    <cellStyle name="20% - Акцент3 4" xfId="407"/>
    <cellStyle name="20% - Акцент3 4 2" xfId="408"/>
    <cellStyle name="20% - Акцент3 5" xfId="409"/>
    <cellStyle name="20% - Акцент3 5 2" xfId="410"/>
    <cellStyle name="20% - Акцент4 2" xfId="411"/>
    <cellStyle name="20% - Акцент4 2 2" xfId="412"/>
    <cellStyle name="20% - Акцент4 2 2 2" xfId="413"/>
    <cellStyle name="20% - Акцент4 2 3" xfId="414"/>
    <cellStyle name="20% - Акцент4 2 3 2" xfId="415"/>
    <cellStyle name="20% - Акцент4 2 4" xfId="416"/>
    <cellStyle name="20% - Акцент4 2 5" xfId="417"/>
    <cellStyle name="20% - Акцент4 2 5 2" xfId="418"/>
    <cellStyle name="20% - Акцент4 2 6" xfId="419"/>
    <cellStyle name="20% - Акцент4 2 6 2" xfId="420"/>
    <cellStyle name="20% - Акцент4 2 7" xfId="421"/>
    <cellStyle name="20% - Акцент4 2 8" xfId="422"/>
    <cellStyle name="20% - Акцент4 3" xfId="423"/>
    <cellStyle name="20% - Акцент4 3 2" xfId="424"/>
    <cellStyle name="20% - Акцент4 4" xfId="425"/>
    <cellStyle name="20% - Акцент4 4 2" xfId="426"/>
    <cellStyle name="20% - Акцент4 5" xfId="427"/>
    <cellStyle name="20% - Акцент4 5 2" xfId="428"/>
    <cellStyle name="20% - Акцент4 6" xfId="429"/>
    <cellStyle name="20% - Акцент4 6 2" xfId="430"/>
    <cellStyle name="20% - Акцент5 2" xfId="431"/>
    <cellStyle name="20% - Акцент5 2 2" xfId="432"/>
    <cellStyle name="20% - Акцент5 2 2 2" xfId="433"/>
    <cellStyle name="20% - Акцент5 2 3" xfId="434"/>
    <cellStyle name="20% - Акцент5 2 3 2" xfId="435"/>
    <cellStyle name="20% - Акцент5 2 4" xfId="436"/>
    <cellStyle name="20% - Акцент5 2 5" xfId="437"/>
    <cellStyle name="20% - Акцент5 2 5 2" xfId="438"/>
    <cellStyle name="20% - Акцент5 2 6" xfId="439"/>
    <cellStyle name="20% - Акцент5 2 6 2" xfId="440"/>
    <cellStyle name="20% - Акцент5 2 7" xfId="441"/>
    <cellStyle name="20% - Акцент5 2 8" xfId="442"/>
    <cellStyle name="20% - Акцент5 3" xfId="443"/>
    <cellStyle name="20% - Акцент5 3 2" xfId="444"/>
    <cellStyle name="20% - Акцент5 4" xfId="445"/>
    <cellStyle name="20% - Акцент5 4 2" xfId="446"/>
    <cellStyle name="20% - Акцент5 5" xfId="447"/>
    <cellStyle name="20% - Акцент5 5 2" xfId="448"/>
    <cellStyle name="20% - Акцент6 2" xfId="449"/>
    <cellStyle name="20% - Акцент6 2 2" xfId="450"/>
    <cellStyle name="20% - Акцент6 2 2 2" xfId="451"/>
    <cellStyle name="20% - Акцент6 2 3" xfId="452"/>
    <cellStyle name="20% - Акцент6 2 3 2" xfId="453"/>
    <cellStyle name="20% - Акцент6 2 4" xfId="454"/>
    <cellStyle name="20% - Акцент6 2 5" xfId="455"/>
    <cellStyle name="20% - Акцент6 2 5 2" xfId="456"/>
    <cellStyle name="20% - Акцент6 2 6" xfId="457"/>
    <cellStyle name="20% - Акцент6 2 6 2" xfId="458"/>
    <cellStyle name="20% - Акцент6 2 7" xfId="459"/>
    <cellStyle name="20% - Акцент6 2 8" xfId="460"/>
    <cellStyle name="20% - Акцент6 3" xfId="461"/>
    <cellStyle name="20% - Акцент6 3 2" xfId="462"/>
    <cellStyle name="20% - Акцент6 4" xfId="463"/>
    <cellStyle name="20% - Акцент6 4 2" xfId="464"/>
    <cellStyle name="20% - Акцент6 5" xfId="465"/>
    <cellStyle name="20% - Акцент6 5 2" xfId="466"/>
    <cellStyle name="20% – Акцентування1" xfId="467"/>
    <cellStyle name="20% – Акцентування1 1" xfId="468"/>
    <cellStyle name="20% – Акцентування1 1 2" xfId="469"/>
    <cellStyle name="20% – Акцентування1 2" xfId="470"/>
    <cellStyle name="20% – Акцентування1 2 2" xfId="471"/>
    <cellStyle name="20% – Акцентування1 3" xfId="472"/>
    <cellStyle name="20% – Акцентування1 3 2" xfId="473"/>
    <cellStyle name="20% – Акцентування1 4" xfId="474"/>
    <cellStyle name="20% – Акцентування1 4 2" xfId="475"/>
    <cellStyle name="20% – Акцентування1 5" xfId="476"/>
    <cellStyle name="20% – Акцентування1_ЗапасыЛена2" xfId="477"/>
    <cellStyle name="20% – Акцентування2" xfId="478"/>
    <cellStyle name="20% – Акцентування2 1" xfId="479"/>
    <cellStyle name="20% – Акцентування2 1 2" xfId="480"/>
    <cellStyle name="20% – Акцентування2 2" xfId="481"/>
    <cellStyle name="20% – Акцентування2 2 2" xfId="482"/>
    <cellStyle name="20% – Акцентування2 3" xfId="483"/>
    <cellStyle name="20% – Акцентування2 3 2" xfId="484"/>
    <cellStyle name="20% – Акцентування2 4" xfId="485"/>
    <cellStyle name="20% – Акцентування2 4 2" xfId="486"/>
    <cellStyle name="20% – Акцентування2 5" xfId="487"/>
    <cellStyle name="20% – Акцентування2_ЗапасыЛена2" xfId="488"/>
    <cellStyle name="20% – Акцентування3" xfId="489"/>
    <cellStyle name="20% – Акцентування3 1" xfId="490"/>
    <cellStyle name="20% – Акцентування3 1 2" xfId="491"/>
    <cellStyle name="20% – Акцентування3 2" xfId="492"/>
    <cellStyle name="20% – Акцентування3 2 2" xfId="493"/>
    <cellStyle name="20% – Акцентування3 3" xfId="494"/>
    <cellStyle name="20% – Акцентування3 3 2" xfId="495"/>
    <cellStyle name="20% – Акцентування3 4" xfId="496"/>
    <cellStyle name="20% – Акцентування3 4 2" xfId="497"/>
    <cellStyle name="20% – Акцентування3 5" xfId="498"/>
    <cellStyle name="20% – Акцентування3_ЗапасыЛена2" xfId="499"/>
    <cellStyle name="20% – Акцентування4" xfId="500"/>
    <cellStyle name="20% – Акцентування4 1" xfId="501"/>
    <cellStyle name="20% – Акцентування4 1 2" xfId="502"/>
    <cellStyle name="20% – Акцентування4 2" xfId="503"/>
    <cellStyle name="20% – Акцентування4 2 2" xfId="504"/>
    <cellStyle name="20% – Акцентування4 3" xfId="505"/>
    <cellStyle name="20% – Акцентування4 3 2" xfId="506"/>
    <cellStyle name="20% – Акцентування4 4" xfId="507"/>
    <cellStyle name="20% – Акцентування4 4 2" xfId="508"/>
    <cellStyle name="20% – Акцентування4 5" xfId="509"/>
    <cellStyle name="20% – Акцентування4_ЗапасыЛена2" xfId="510"/>
    <cellStyle name="20% – Акцентування5" xfId="511"/>
    <cellStyle name="20% – Акцентування5 1" xfId="512"/>
    <cellStyle name="20% – Акцентування5 1 2" xfId="513"/>
    <cellStyle name="20% – Акцентування5 2" xfId="514"/>
    <cellStyle name="20% – Акцентування5 2 2" xfId="515"/>
    <cellStyle name="20% – Акцентування5 3" xfId="516"/>
    <cellStyle name="20% – Акцентування5 3 2" xfId="517"/>
    <cellStyle name="20% – Акцентування5 4" xfId="518"/>
    <cellStyle name="20% – Акцентування5 4 2" xfId="519"/>
    <cellStyle name="20% – Акцентування5 5" xfId="520"/>
    <cellStyle name="20% – Акцентування5_ЗапасыЛена2" xfId="521"/>
    <cellStyle name="20% – Акцентування6" xfId="522"/>
    <cellStyle name="20% – Акцентування6 1" xfId="523"/>
    <cellStyle name="20% – Акцентування6 1 2" xfId="524"/>
    <cellStyle name="20% – Акцентування6 2" xfId="525"/>
    <cellStyle name="20% – Акцентування6 2 2" xfId="526"/>
    <cellStyle name="20% – Акцентування6 3" xfId="527"/>
    <cellStyle name="20% – Акцентування6 3 2" xfId="528"/>
    <cellStyle name="20% – Акцентування6 4" xfId="529"/>
    <cellStyle name="20% – Акцентування6 4 2" xfId="530"/>
    <cellStyle name="20% – Акцентування6 5" xfId="531"/>
    <cellStyle name="20% – Акцентування6_ЗапасыЛена2" xfId="532"/>
    <cellStyle name="40% - Accent1" xfId="533"/>
    <cellStyle name="40% - Accent2" xfId="534"/>
    <cellStyle name="40% - Accent3" xfId="535"/>
    <cellStyle name="40% - Accent4" xfId="536"/>
    <cellStyle name="40% - Accent5" xfId="537"/>
    <cellStyle name="40% - Accent6" xfId="538"/>
    <cellStyle name="40% - Акцент1 2" xfId="539"/>
    <cellStyle name="40% - Акцент1 2 2" xfId="540"/>
    <cellStyle name="40% - Акцент1 2 2 2" xfId="541"/>
    <cellStyle name="40% - Акцент1 2 3" xfId="542"/>
    <cellStyle name="40% - Акцент1 2 3 2" xfId="543"/>
    <cellStyle name="40% - Акцент1 2 4" xfId="544"/>
    <cellStyle name="40% - Акцент1 2 5" xfId="545"/>
    <cellStyle name="40% - Акцент1 2 5 2" xfId="546"/>
    <cellStyle name="40% - Акцент1 2 6" xfId="547"/>
    <cellStyle name="40% - Акцент1 2 6 2" xfId="548"/>
    <cellStyle name="40% - Акцент1 2 7" xfId="549"/>
    <cellStyle name="40% - Акцент1 2 8" xfId="550"/>
    <cellStyle name="40% - Акцент1 3" xfId="551"/>
    <cellStyle name="40% - Акцент1 3 2" xfId="552"/>
    <cellStyle name="40% - Акцент1 4" xfId="553"/>
    <cellStyle name="40% - Акцент1 4 2" xfId="554"/>
    <cellStyle name="40% - Акцент1 5" xfId="555"/>
    <cellStyle name="40% - Акцент1 5 2" xfId="556"/>
    <cellStyle name="40% - Акцент1 6" xfId="557"/>
    <cellStyle name="40% - Акцент1 6 2" xfId="558"/>
    <cellStyle name="40% - Акцент2 2" xfId="559"/>
    <cellStyle name="40% - Акцент2 2 2" xfId="560"/>
    <cellStyle name="40% - Акцент2 2 2 2" xfId="561"/>
    <cellStyle name="40% - Акцент2 2 3" xfId="562"/>
    <cellStyle name="40% - Акцент2 2 3 2" xfId="563"/>
    <cellStyle name="40% - Акцент2 2 4" xfId="564"/>
    <cellStyle name="40% - Акцент2 2 5" xfId="565"/>
    <cellStyle name="40% - Акцент2 2 6" xfId="566"/>
    <cellStyle name="40% - Акцент2 3" xfId="567"/>
    <cellStyle name="40% - Акцент2 3 2" xfId="568"/>
    <cellStyle name="40% - Акцент2 4" xfId="569"/>
    <cellStyle name="40% - Акцент2 4 2" xfId="570"/>
    <cellStyle name="40% - Акцент3 2" xfId="571"/>
    <cellStyle name="40% - Акцент3 2 2" xfId="572"/>
    <cellStyle name="40% - Акцент3 2 2 2" xfId="573"/>
    <cellStyle name="40% - Акцент3 2 3" xfId="574"/>
    <cellStyle name="40% - Акцент3 2 3 2" xfId="575"/>
    <cellStyle name="40% - Акцент3 2 4" xfId="576"/>
    <cellStyle name="40% - Акцент3 2 5" xfId="577"/>
    <cellStyle name="40% - Акцент3 2 5 2" xfId="578"/>
    <cellStyle name="40% - Акцент3 2 6" xfId="579"/>
    <cellStyle name="40% - Акцент3 2 6 2" xfId="580"/>
    <cellStyle name="40% - Акцент3 2 7" xfId="581"/>
    <cellStyle name="40% - Акцент3 2 8" xfId="582"/>
    <cellStyle name="40% - Акцент3 3" xfId="583"/>
    <cellStyle name="40% - Акцент3 3 2" xfId="584"/>
    <cellStyle name="40% - Акцент3 4" xfId="585"/>
    <cellStyle name="40% - Акцент3 4 2" xfId="586"/>
    <cellStyle name="40% - Акцент3 5" xfId="587"/>
    <cellStyle name="40% - Акцент3 5 2" xfId="588"/>
    <cellStyle name="40% - Акцент4 2" xfId="589"/>
    <cellStyle name="40% - Акцент4 2 2" xfId="590"/>
    <cellStyle name="40% - Акцент4 2 2 2" xfId="591"/>
    <cellStyle name="40% - Акцент4 2 3" xfId="592"/>
    <cellStyle name="40% - Акцент4 2 3 2" xfId="593"/>
    <cellStyle name="40% - Акцент4 2 4" xfId="594"/>
    <cellStyle name="40% - Акцент4 2 5" xfId="595"/>
    <cellStyle name="40% - Акцент4 2 5 2" xfId="596"/>
    <cellStyle name="40% - Акцент4 2 6" xfId="597"/>
    <cellStyle name="40% - Акцент4 2 6 2" xfId="598"/>
    <cellStyle name="40% - Акцент4 2 7" xfId="599"/>
    <cellStyle name="40% - Акцент4 2 8" xfId="600"/>
    <cellStyle name="40% - Акцент4 3" xfId="601"/>
    <cellStyle name="40% - Акцент4 3 2" xfId="602"/>
    <cellStyle name="40% - Акцент4 4" xfId="603"/>
    <cellStyle name="40% - Акцент4 4 2" xfId="604"/>
    <cellStyle name="40% - Акцент4 5" xfId="605"/>
    <cellStyle name="40% - Акцент4 5 2" xfId="606"/>
    <cellStyle name="40% - Акцент4 6" xfId="607"/>
    <cellStyle name="40% - Акцент4 6 2" xfId="608"/>
    <cellStyle name="40% - Акцент5 2" xfId="609"/>
    <cellStyle name="40% - Акцент5 2 2" xfId="610"/>
    <cellStyle name="40% - Акцент5 2 2 2" xfId="611"/>
    <cellStyle name="40% - Акцент5 2 3" xfId="612"/>
    <cellStyle name="40% - Акцент5 2 3 2" xfId="613"/>
    <cellStyle name="40% - Акцент5 2 4" xfId="614"/>
    <cellStyle name="40% - Акцент5 2 5" xfId="615"/>
    <cellStyle name="40% - Акцент5 2 5 2" xfId="616"/>
    <cellStyle name="40% - Акцент5 2 6" xfId="617"/>
    <cellStyle name="40% - Акцент5 2 6 2" xfId="618"/>
    <cellStyle name="40% - Акцент5 2 7" xfId="619"/>
    <cellStyle name="40% - Акцент5 2 8" xfId="620"/>
    <cellStyle name="40% - Акцент5 3" xfId="621"/>
    <cellStyle name="40% - Акцент5 3 2" xfId="622"/>
    <cellStyle name="40% - Акцент5 4" xfId="623"/>
    <cellStyle name="40% - Акцент5 4 2" xfId="624"/>
    <cellStyle name="40% - Акцент5 5" xfId="625"/>
    <cellStyle name="40% - Акцент5 5 2" xfId="626"/>
    <cellStyle name="40% - Акцент6 2" xfId="627"/>
    <cellStyle name="40% - Акцент6 2 2" xfId="628"/>
    <cellStyle name="40% - Акцент6 2 2 2" xfId="629"/>
    <cellStyle name="40% - Акцент6 2 3" xfId="630"/>
    <cellStyle name="40% - Акцент6 2 3 2" xfId="631"/>
    <cellStyle name="40% - Акцент6 2 4" xfId="632"/>
    <cellStyle name="40% - Акцент6 2 5" xfId="633"/>
    <cellStyle name="40% - Акцент6 2 5 2" xfId="634"/>
    <cellStyle name="40% - Акцент6 2 6" xfId="635"/>
    <cellStyle name="40% - Акцент6 2 6 2" xfId="636"/>
    <cellStyle name="40% - Акцент6 2 7" xfId="637"/>
    <cellStyle name="40% - Акцент6 2 8" xfId="638"/>
    <cellStyle name="40% - Акцент6 3" xfId="639"/>
    <cellStyle name="40% - Акцент6 3 2" xfId="640"/>
    <cellStyle name="40% - Акцент6 4" xfId="641"/>
    <cellStyle name="40% - Акцент6 4 2" xfId="642"/>
    <cellStyle name="40% - Акцент6 5" xfId="643"/>
    <cellStyle name="40% - Акцент6 5 2" xfId="644"/>
    <cellStyle name="40% - Акцент6 6" xfId="645"/>
    <cellStyle name="40% - Акцент6 6 2" xfId="646"/>
    <cellStyle name="40% – Акцентування1" xfId="647"/>
    <cellStyle name="40% – Акцентування1 1" xfId="648"/>
    <cellStyle name="40% – Акцентування1 1 2" xfId="649"/>
    <cellStyle name="40% – Акцентування1 2" xfId="650"/>
    <cellStyle name="40% – Акцентування1 2 2" xfId="651"/>
    <cellStyle name="40% – Акцентування1 3" xfId="652"/>
    <cellStyle name="40% – Акцентування1 3 2" xfId="653"/>
    <cellStyle name="40% – Акцентування1 4" xfId="654"/>
    <cellStyle name="40% – Акцентування1 4 2" xfId="655"/>
    <cellStyle name="40% – Акцентування1 5" xfId="656"/>
    <cellStyle name="40% – Акцентування1_ЗапасыЛена2" xfId="657"/>
    <cellStyle name="40% – Акцентування2" xfId="658"/>
    <cellStyle name="40% – Акцентування2 1" xfId="659"/>
    <cellStyle name="40% – Акцентування2 1 2" xfId="660"/>
    <cellStyle name="40% – Акцентування2 2" xfId="661"/>
    <cellStyle name="40% – Акцентування2 2 2" xfId="662"/>
    <cellStyle name="40% – Акцентування2 3" xfId="663"/>
    <cellStyle name="40% – Акцентування2 3 2" xfId="664"/>
    <cellStyle name="40% – Акцентування2 4" xfId="665"/>
    <cellStyle name="40% – Акцентування2 4 2" xfId="666"/>
    <cellStyle name="40% – Акцентування2 5" xfId="667"/>
    <cellStyle name="40% – Акцентування2_ЗапасыЛена2" xfId="668"/>
    <cellStyle name="40% – Акцентування3" xfId="669"/>
    <cellStyle name="40% – Акцентування3 1" xfId="670"/>
    <cellStyle name="40% – Акцентування3 1 2" xfId="671"/>
    <cellStyle name="40% – Акцентування3 2" xfId="672"/>
    <cellStyle name="40% – Акцентування3 2 2" xfId="673"/>
    <cellStyle name="40% – Акцентування3 3" xfId="674"/>
    <cellStyle name="40% – Акцентування3 3 2" xfId="675"/>
    <cellStyle name="40% – Акцентування3 4" xfId="676"/>
    <cellStyle name="40% – Акцентування3 4 2" xfId="677"/>
    <cellStyle name="40% – Акцентування3 5" xfId="678"/>
    <cellStyle name="40% – Акцентування3_ЗапасыЛена2" xfId="679"/>
    <cellStyle name="40% – Акцентування4" xfId="680"/>
    <cellStyle name="40% – Акцентування4 1" xfId="681"/>
    <cellStyle name="40% – Акцентування4 1 2" xfId="682"/>
    <cellStyle name="40% – Акцентування4 2" xfId="683"/>
    <cellStyle name="40% – Акцентування4 2 2" xfId="684"/>
    <cellStyle name="40% – Акцентування4 3" xfId="685"/>
    <cellStyle name="40% – Акцентування4 3 2" xfId="686"/>
    <cellStyle name="40% – Акцентування4 4" xfId="687"/>
    <cellStyle name="40% – Акцентування4 4 2" xfId="688"/>
    <cellStyle name="40% – Акцентування4 5" xfId="689"/>
    <cellStyle name="40% – Акцентування4_ЗапасыЛена2" xfId="690"/>
    <cellStyle name="40% – Акцентування5" xfId="691"/>
    <cellStyle name="40% – Акцентування5 1" xfId="692"/>
    <cellStyle name="40% – Акцентування5 1 2" xfId="693"/>
    <cellStyle name="40% – Акцентування5 2" xfId="694"/>
    <cellStyle name="40% – Акцентування5 2 2" xfId="695"/>
    <cellStyle name="40% – Акцентування5 3" xfId="696"/>
    <cellStyle name="40% – Акцентування5 3 2" xfId="697"/>
    <cellStyle name="40% – Акцентування5 4" xfId="698"/>
    <cellStyle name="40% – Акцентування5 4 2" xfId="699"/>
    <cellStyle name="40% – Акцентування5 5" xfId="700"/>
    <cellStyle name="40% – Акцентування5_ЗапасыЛена2" xfId="701"/>
    <cellStyle name="40% – Акцентування6" xfId="702"/>
    <cellStyle name="40% – Акцентування6 1" xfId="703"/>
    <cellStyle name="40% – Акцентування6 1 2" xfId="704"/>
    <cellStyle name="40% – Акцентування6 2" xfId="705"/>
    <cellStyle name="40% – Акцентування6 2 2" xfId="706"/>
    <cellStyle name="40% – Акцентування6 3" xfId="707"/>
    <cellStyle name="40% – Акцентування6 3 2" xfId="708"/>
    <cellStyle name="40% – Акцентування6 4" xfId="709"/>
    <cellStyle name="40% – Акцентування6 4 2" xfId="710"/>
    <cellStyle name="40% – Акцентування6 5" xfId="711"/>
    <cellStyle name="40% – Акцентування6_ЗапасыЛена2" xfId="712"/>
    <cellStyle name="60% - Accent1" xfId="713"/>
    <cellStyle name="60% - Accent2" xfId="714"/>
    <cellStyle name="60% - Accent3" xfId="715"/>
    <cellStyle name="60% - Accent4" xfId="716"/>
    <cellStyle name="60% - Accent5" xfId="717"/>
    <cellStyle name="60% - Accent6" xfId="718"/>
    <cellStyle name="60% - Акцент1 2" xfId="719"/>
    <cellStyle name="60% - Акцент1 2 2" xfId="720"/>
    <cellStyle name="60% - Акцент1 2 3" xfId="721"/>
    <cellStyle name="60% - Акцент1 2 4" xfId="722"/>
    <cellStyle name="60% - Акцент1 2 5" xfId="723"/>
    <cellStyle name="60% - Акцент1 2 6" xfId="724"/>
    <cellStyle name="60% - Акцент1 2 7" xfId="725"/>
    <cellStyle name="60% - Акцент1 3" xfId="726"/>
    <cellStyle name="60% - Акцент1 4" xfId="727"/>
    <cellStyle name="60% - Акцент1 5" xfId="728"/>
    <cellStyle name="60% - Акцент2 2" xfId="729"/>
    <cellStyle name="60% - Акцент2 2 2" xfId="730"/>
    <cellStyle name="60% - Акцент2 2 3" xfId="731"/>
    <cellStyle name="60% - Акцент2 2 4" xfId="732"/>
    <cellStyle name="60% - Акцент2 2 5" xfId="733"/>
    <cellStyle name="60% - Акцент2 3" xfId="734"/>
    <cellStyle name="60% - Акцент2 4" xfId="735"/>
    <cellStyle name="60% - Акцент3 2" xfId="736"/>
    <cellStyle name="60% - Акцент3 2 2" xfId="737"/>
    <cellStyle name="60% - Акцент3 2 3" xfId="738"/>
    <cellStyle name="60% - Акцент3 2 4" xfId="739"/>
    <cellStyle name="60% - Акцент3 2 5" xfId="740"/>
    <cellStyle name="60% - Акцент3 2 6" xfId="741"/>
    <cellStyle name="60% - Акцент3 2 7" xfId="742"/>
    <cellStyle name="60% - Акцент3 3" xfId="743"/>
    <cellStyle name="60% - Акцент3 4" xfId="744"/>
    <cellStyle name="60% - Акцент3 5" xfId="745"/>
    <cellStyle name="60% - Акцент4 2" xfId="746"/>
    <cellStyle name="60% - Акцент4 2 2" xfId="747"/>
    <cellStyle name="60% - Акцент4 2 3" xfId="748"/>
    <cellStyle name="60% - Акцент4 2 4" xfId="749"/>
    <cellStyle name="60% - Акцент4 2 5" xfId="750"/>
    <cellStyle name="60% - Акцент4 2 6" xfId="751"/>
    <cellStyle name="60% - Акцент4 2 7" xfId="752"/>
    <cellStyle name="60% - Акцент4 3" xfId="753"/>
    <cellStyle name="60% - Акцент4 4" xfId="754"/>
    <cellStyle name="60% - Акцент4 5" xfId="755"/>
    <cellStyle name="60% - Акцент4 6" xfId="756"/>
    <cellStyle name="60% - Акцент5 2" xfId="757"/>
    <cellStyle name="60% - Акцент5 2 2" xfId="758"/>
    <cellStyle name="60% - Акцент5 2 3" xfId="759"/>
    <cellStyle name="60% - Акцент5 2 4" xfId="760"/>
    <cellStyle name="60% - Акцент5 2 5" xfId="761"/>
    <cellStyle name="60% - Акцент5 3" xfId="762"/>
    <cellStyle name="60% - Акцент5 4" xfId="763"/>
    <cellStyle name="60% - Акцент6 2" xfId="764"/>
    <cellStyle name="60% - Акцент6 2 2" xfId="765"/>
    <cellStyle name="60% - Акцент6 2 3" xfId="766"/>
    <cellStyle name="60% - Акцент6 2 4" xfId="767"/>
    <cellStyle name="60% - Акцент6 2 5" xfId="768"/>
    <cellStyle name="60% - Акцент6 2 6" xfId="769"/>
    <cellStyle name="60% - Акцент6 2 7" xfId="770"/>
    <cellStyle name="60% - Акцент6 3" xfId="771"/>
    <cellStyle name="60% - Акцент6 4" xfId="772"/>
    <cellStyle name="60% - Акцент6 5" xfId="773"/>
    <cellStyle name="60% - Акцент6 6" xfId="774"/>
    <cellStyle name="60% – Акцентування1" xfId="775"/>
    <cellStyle name="60% – Акцентування1 1" xfId="776"/>
    <cellStyle name="60% – Акцентування1 2" xfId="777"/>
    <cellStyle name="60% – Акцентування1 3" xfId="778"/>
    <cellStyle name="60% – Акцентування1 4" xfId="779"/>
    <cellStyle name="60% – Акцентування1_ЗапасыЛена2" xfId="780"/>
    <cellStyle name="60% – Акцентування2" xfId="781"/>
    <cellStyle name="60% – Акцентування2 1" xfId="782"/>
    <cellStyle name="60% – Акцентування2 2" xfId="783"/>
    <cellStyle name="60% – Акцентування2 3" xfId="784"/>
    <cellStyle name="60% – Акцентування2 4" xfId="785"/>
    <cellStyle name="60% – Акцентування2_ЗапасыЛена2" xfId="786"/>
    <cellStyle name="60% – Акцентування3" xfId="787"/>
    <cellStyle name="60% – Акцентування3 1" xfId="788"/>
    <cellStyle name="60% – Акцентування3 2" xfId="789"/>
    <cellStyle name="60% – Акцентування3 3" xfId="790"/>
    <cellStyle name="60% – Акцентування3 4" xfId="791"/>
    <cellStyle name="60% – Акцентування3_ЗапасыЛена2" xfId="792"/>
    <cellStyle name="60% – Акцентування4" xfId="793"/>
    <cellStyle name="60% – Акцентування4 1" xfId="794"/>
    <cellStyle name="60% – Акцентування4 2" xfId="795"/>
    <cellStyle name="60% – Акцентування4 3" xfId="796"/>
    <cellStyle name="60% – Акцентування4 4" xfId="797"/>
    <cellStyle name="60% – Акцентування4_ЗапасыЛена2" xfId="798"/>
    <cellStyle name="60% – Акцентування5" xfId="799"/>
    <cellStyle name="60% – Акцентування5 1" xfId="800"/>
    <cellStyle name="60% – Акцентування5 2" xfId="801"/>
    <cellStyle name="60% – Акцентування5 3" xfId="802"/>
    <cellStyle name="60% – Акцентування5 4" xfId="803"/>
    <cellStyle name="60% – Акцентування5_ЗапасыЛена2" xfId="804"/>
    <cellStyle name="60% – Акцентування6" xfId="805"/>
    <cellStyle name="60% – Акцентування6 1" xfId="806"/>
    <cellStyle name="60% – Акцентування6 2" xfId="807"/>
    <cellStyle name="60% – Акцентування6 3" xfId="808"/>
    <cellStyle name="60% – Акцентування6 4" xfId="809"/>
    <cellStyle name="60% – Акцентування6_ЗапасыЛена2" xfId="810"/>
    <cellStyle name="Accent" xfId="811"/>
    <cellStyle name="Accent 1" xfId="812"/>
    <cellStyle name="Accent 1 2" xfId="813"/>
    <cellStyle name="Accent 1 2 2" xfId="814"/>
    <cellStyle name="Accent 2" xfId="815"/>
    <cellStyle name="Accent 2 2" xfId="816"/>
    <cellStyle name="Accent 2 2 2" xfId="817"/>
    <cellStyle name="Accent 3" xfId="818"/>
    <cellStyle name="Accent 3 2" xfId="819"/>
    <cellStyle name="Accent 3 2 2" xfId="820"/>
    <cellStyle name="Accent 4" xfId="821"/>
    <cellStyle name="Accent 4 2" xfId="822"/>
    <cellStyle name="Accent1" xfId="823"/>
    <cellStyle name="Accent2" xfId="824"/>
    <cellStyle name="Accent3" xfId="825"/>
    <cellStyle name="Accent4" xfId="826"/>
    <cellStyle name="Accent5" xfId="827"/>
    <cellStyle name="Accent6" xfId="828"/>
    <cellStyle name="Bad" xfId="829"/>
    <cellStyle name="Bad 2" xfId="830"/>
    <cellStyle name="Bad 2 2" xfId="831"/>
    <cellStyle name="Bad 3" xfId="832"/>
    <cellStyle name="Bad 4" xfId="833"/>
    <cellStyle name="Border" xfId="834"/>
    <cellStyle name="Border 2" xfId="835"/>
    <cellStyle name="Calc Currency (0)" xfId="836"/>
    <cellStyle name="Calc Currency (2)" xfId="837"/>
    <cellStyle name="Calc Percent (0)" xfId="838"/>
    <cellStyle name="Calc Percent (1)" xfId="839"/>
    <cellStyle name="Calc Percent (2)" xfId="840"/>
    <cellStyle name="Calc Units (0)" xfId="841"/>
    <cellStyle name="Calc Units (1)" xfId="842"/>
    <cellStyle name="Calc Units (2)" xfId="843"/>
    <cellStyle name="Calculation" xfId="844"/>
    <cellStyle name="Calculation 2" xfId="845"/>
    <cellStyle name="Calculation 2 2" xfId="846"/>
    <cellStyle name="Calculation 3" xfId="847"/>
    <cellStyle name="Check Cell" xfId="848"/>
    <cellStyle name="Column-Header" xfId="849"/>
    <cellStyle name="Comma" xfId="850"/>
    <cellStyle name="Comma [0]_#6 Temps &amp; Contractors" xfId="851"/>
    <cellStyle name="Comma [00]" xfId="852"/>
    <cellStyle name="Comma 10" xfId="853"/>
    <cellStyle name="Comma 11" xfId="854"/>
    <cellStyle name="Comma 12" xfId="855"/>
    <cellStyle name="Comma 2" xfId="856"/>
    <cellStyle name="Comma 2 2" xfId="857"/>
    <cellStyle name="Comma 2 2 2" xfId="858"/>
    <cellStyle name="Comma 2 3" xfId="859"/>
    <cellStyle name="Comma 2 4" xfId="860"/>
    <cellStyle name="Comma 2 5" xfId="861"/>
    <cellStyle name="Comma 2 6" xfId="862"/>
    <cellStyle name="Comma 3" xfId="863"/>
    <cellStyle name="Comma 3 2" xfId="864"/>
    <cellStyle name="Comma 4" xfId="865"/>
    <cellStyle name="Comma 4 2" xfId="866"/>
    <cellStyle name="Comma 5" xfId="867"/>
    <cellStyle name="Comma 5 2" xfId="868"/>
    <cellStyle name="Comma 6" xfId="869"/>
    <cellStyle name="Comma 6 2" xfId="870"/>
    <cellStyle name="Comma 7" xfId="871"/>
    <cellStyle name="Comma 7 2" xfId="872"/>
    <cellStyle name="Comma 8" xfId="873"/>
    <cellStyle name="Comma 8 2" xfId="874"/>
    <cellStyle name="Comma 9" xfId="875"/>
    <cellStyle name="Comma_#6 Temps &amp; Contractors" xfId="876"/>
    <cellStyle name="Comma0" xfId="877"/>
    <cellStyle name="Currency [0]_#6 Temps &amp; Contractors" xfId="878"/>
    <cellStyle name="Currency [00]" xfId="879"/>
    <cellStyle name="Currency_#6 Temps &amp; Contractors" xfId="880"/>
    <cellStyle name="Currency0" xfId="881"/>
    <cellStyle name="Date" xfId="882"/>
    <cellStyle name="Date Short" xfId="883"/>
    <cellStyle name="Define-Column" xfId="884"/>
    <cellStyle name="Dezimal [0]_laroux" xfId="885"/>
    <cellStyle name="Dezimal_laroux" xfId="886"/>
    <cellStyle name="Enter Currency (0)" xfId="887"/>
    <cellStyle name="Enter Currency (2)" xfId="888"/>
    <cellStyle name="Enter Units (0)" xfId="889"/>
    <cellStyle name="Enter Units (1)" xfId="890"/>
    <cellStyle name="Enter Units (2)" xfId="891"/>
    <cellStyle name="Error" xfId="892"/>
    <cellStyle name="Error 2" xfId="893"/>
    <cellStyle name="Error 2 2" xfId="894"/>
    <cellStyle name="Euro" xfId="895"/>
    <cellStyle name="Excel Built-in Normal" xfId="896"/>
    <cellStyle name="Excel Built-in Normal 2" xfId="897"/>
    <cellStyle name="Excel Built-in Normal 2 2" xfId="898"/>
    <cellStyle name="Excel Built-in Normal 3" xfId="899"/>
    <cellStyle name="Explanatory Text" xfId="900"/>
    <cellStyle name="Footnote" xfId="901"/>
    <cellStyle name="Footnote 2" xfId="902"/>
    <cellStyle name="Footnote 2 2" xfId="903"/>
    <cellStyle name="From" xfId="904"/>
    <cellStyle name="FS10" xfId="905"/>
    <cellStyle name="Good" xfId="906"/>
    <cellStyle name="Good 2" xfId="907"/>
    <cellStyle name="Good 2 2" xfId="908"/>
    <cellStyle name="Good 3" xfId="909"/>
    <cellStyle name="Good 4" xfId="910"/>
    <cellStyle name="Grey" xfId="911"/>
    <cellStyle name="Header1" xfId="912"/>
    <cellStyle name="Header1 2" xfId="913"/>
    <cellStyle name="Header1 2 2" xfId="914"/>
    <cellStyle name="Header1 3" xfId="915"/>
    <cellStyle name="Header1 3 2" xfId="916"/>
    <cellStyle name="Header1 4" xfId="917"/>
    <cellStyle name="Header2" xfId="918"/>
    <cellStyle name="Heading" xfId="919"/>
    <cellStyle name="Heading 1" xfId="920"/>
    <cellStyle name="Heading 1 2" xfId="921"/>
    <cellStyle name="Heading 1 2 2" xfId="922"/>
    <cellStyle name="Heading 1 3" xfId="923"/>
    <cellStyle name="Heading 1 4" xfId="924"/>
    <cellStyle name="Heading 2" xfId="925"/>
    <cellStyle name="Heading 2 2" xfId="926"/>
    <cellStyle name="Heading 2 2 2" xfId="927"/>
    <cellStyle name="Heading 2 3" xfId="928"/>
    <cellStyle name="Heading 2 4" xfId="929"/>
    <cellStyle name="Heading 3" xfId="930"/>
    <cellStyle name="Heading 3 2" xfId="931"/>
    <cellStyle name="Heading 3 3" xfId="932"/>
    <cellStyle name="Heading 4" xfId="933"/>
    <cellStyle name="highlight" xfId="934"/>
    <cellStyle name="Hyperlink 2" xfId="935"/>
    <cellStyle name="Iau?iue" xfId="936"/>
    <cellStyle name="Input" xfId="937"/>
    <cellStyle name="Input [yellow]" xfId="938"/>
    <cellStyle name="Input 2" xfId="939"/>
    <cellStyle name="Input 2 2" xfId="940"/>
    <cellStyle name="Input 3" xfId="941"/>
    <cellStyle name="Input 4" xfId="942"/>
    <cellStyle name="Input 5" xfId="943"/>
    <cellStyle name="Input 6" xfId="944"/>
    <cellStyle name="Level0" xfId="945"/>
    <cellStyle name="Level0 2" xfId="946"/>
    <cellStyle name="Level0 3" xfId="947"/>
    <cellStyle name="Level0 4" xfId="948"/>
    <cellStyle name="Level0_Директор 2011-Шаблон" xfId="949"/>
    <cellStyle name="Level1" xfId="950"/>
    <cellStyle name="Level1-Numbers" xfId="951"/>
    <cellStyle name="Level1-Numbers-Hide" xfId="952"/>
    <cellStyle name="Level2" xfId="953"/>
    <cellStyle name="Level2-Hide" xfId="954"/>
    <cellStyle name="Level2-Numbers" xfId="955"/>
    <cellStyle name="Level2-Numbers-Hide" xfId="956"/>
    <cellStyle name="Level3" xfId="957"/>
    <cellStyle name="Level3-Hide" xfId="958"/>
    <cellStyle name="Level3-Numbers" xfId="959"/>
    <cellStyle name="Level3-Numbers-Hide" xfId="960"/>
    <cellStyle name="Level4" xfId="961"/>
    <cellStyle name="Level4-Hide" xfId="962"/>
    <cellStyle name="Level4-Numbers" xfId="963"/>
    <cellStyle name="Level4-Numbers-Hide" xfId="964"/>
    <cellStyle name="Level5" xfId="965"/>
    <cellStyle name="Level5-Hide" xfId="966"/>
    <cellStyle name="Level5-Numbers" xfId="967"/>
    <cellStyle name="Level5-Numbers-Hide" xfId="968"/>
    <cellStyle name="Level6" xfId="969"/>
    <cellStyle name="Level6-Hide" xfId="970"/>
    <cellStyle name="Level6-Numbers" xfId="971"/>
    <cellStyle name="Level7" xfId="972"/>
    <cellStyle name="Level7-Hide" xfId="973"/>
    <cellStyle name="Level7-Numbers" xfId="974"/>
    <cellStyle name="Link Currency (0)" xfId="975"/>
    <cellStyle name="Link Currency (2)" xfId="976"/>
    <cellStyle name="Link Units (0)" xfId="977"/>
    <cellStyle name="Link Units (1)" xfId="978"/>
    <cellStyle name="Link Units (2)" xfId="979"/>
    <cellStyle name="Linked Cell" xfId="980"/>
    <cellStyle name="Milliers [0]_laroux" xfId="981"/>
    <cellStyle name="Milliers_laroux" xfId="982"/>
    <cellStyle name="Neutral" xfId="983"/>
    <cellStyle name="Neutral 2" xfId="984"/>
    <cellStyle name="Neutral 2 2" xfId="985"/>
    <cellStyle name="Neutral 3" xfId="986"/>
    <cellStyle name="Neutral 4" xfId="987"/>
    <cellStyle name="normal" xfId="988"/>
    <cellStyle name="Normal - Style1" xfId="989"/>
    <cellStyle name="Normal 2" xfId="990"/>
    <cellStyle name="Normal_# 41-Market &amp;Trends" xfId="991"/>
    <cellStyle name="normalPercent" xfId="992"/>
    <cellStyle name="nornPercent" xfId="993"/>
    <cellStyle name="Note" xfId="994"/>
    <cellStyle name="Note 2" xfId="995"/>
    <cellStyle name="Note 2 2" xfId="996"/>
    <cellStyle name="Note 2 2 2" xfId="997"/>
    <cellStyle name="Note 2 3" xfId="998"/>
    <cellStyle name="Note 2 3 2" xfId="999"/>
    <cellStyle name="Note 2 4" xfId="1000"/>
    <cellStyle name="Note 3" xfId="1001"/>
    <cellStyle name="Note 3 2" xfId="1002"/>
    <cellStyle name="Note 4" xfId="1003"/>
    <cellStyle name="Note 4 2" xfId="1004"/>
    <cellStyle name="Note 5" xfId="1005"/>
    <cellStyle name="Number-Cells" xfId="1006"/>
    <cellStyle name="Number-Cells-Column2" xfId="1007"/>
    <cellStyle name="Number-Cells-Column5" xfId="1008"/>
    <cellStyle name="Output" xfId="1009"/>
    <cellStyle name="Output 2" xfId="1010"/>
    <cellStyle name="Output 2 2" xfId="1011"/>
    <cellStyle name="Output 3" xfId="1012"/>
    <cellStyle name="Percent [0]" xfId="1013"/>
    <cellStyle name="Percent [00]" xfId="1014"/>
    <cellStyle name="Percent [2]" xfId="1015"/>
    <cellStyle name="Percent_#6 Temps &amp; Contractors" xfId="1016"/>
    <cellStyle name="PrePop Currency (0)" xfId="1017"/>
    <cellStyle name="PrePop Currency (2)" xfId="1018"/>
    <cellStyle name="PrePop Units (0)" xfId="1019"/>
    <cellStyle name="PrePop Units (1)" xfId="1020"/>
    <cellStyle name="PrePop Units (2)" xfId="1021"/>
    <cellStyle name="Row-Header" xfId="1022"/>
    <cellStyle name="S4" xfId="1023"/>
    <cellStyle name="S4 2" xfId="1024"/>
    <cellStyle name="S4 3" xfId="1025"/>
    <cellStyle name="S7" xfId="1026"/>
    <cellStyle name="S7 2" xfId="1027"/>
    <cellStyle name="S7 3" xfId="1028"/>
    <cellStyle name="Status" xfId="1029"/>
    <cellStyle name="Status 2" xfId="1030"/>
    <cellStyle name="Status_Лора  Річний план_ шаблон_30.10.17" xfId="1031"/>
    <cellStyle name="TableStyleLight1" xfId="1032"/>
    <cellStyle name="TableStyleLight1 2" xfId="1033"/>
    <cellStyle name="TableStyleLight1 3" xfId="1034"/>
    <cellStyle name="Text" xfId="1035"/>
    <cellStyle name="Text 2" xfId="1036"/>
    <cellStyle name="Text 3" xfId="1037"/>
    <cellStyle name="Text 4" xfId="1038"/>
    <cellStyle name="Text 5" xfId="1039"/>
    <cellStyle name="Text Indent A" xfId="1040"/>
    <cellStyle name="Text Indent B" xfId="1041"/>
    <cellStyle name="Text Indent C" xfId="1042"/>
    <cellStyle name="Text_Лора  Річний план_ шаблон_30.10.17" xfId="1043"/>
    <cellStyle name="Title" xfId="1044"/>
    <cellStyle name="Total" xfId="1045"/>
    <cellStyle name="Total 2" xfId="1046"/>
    <cellStyle name="Total 2 2" xfId="1047"/>
    <cellStyle name="Total 3" xfId="1048"/>
    <cellStyle name="Tytuі" xfId="1049"/>
    <cellStyle name="Tytuі 2" xfId="1050"/>
    <cellStyle name="Tytuі 3" xfId="1051"/>
    <cellStyle name="vb-rynok" xfId="1052"/>
    <cellStyle name="Währung [0]_RESULTS" xfId="1053"/>
    <cellStyle name="Währung_RESULTS" xfId="1054"/>
    <cellStyle name="Warning" xfId="1055"/>
    <cellStyle name="Warning 2" xfId="1056"/>
    <cellStyle name="Warning 2 2" xfId="1057"/>
    <cellStyle name="Warning Text" xfId="1058"/>
    <cellStyle name="Акцент1 2" xfId="1059"/>
    <cellStyle name="Акцент1 2 2" xfId="1060"/>
    <cellStyle name="Акцент1 2 3" xfId="1061"/>
    <cellStyle name="Акцент1 2 4" xfId="1062"/>
    <cellStyle name="Акцент1 2 5" xfId="1063"/>
    <cellStyle name="Акцент1 3" xfId="1064"/>
    <cellStyle name="Акцент1 4" xfId="1065"/>
    <cellStyle name="Акцент1 5" xfId="1066"/>
    <cellStyle name="Акцент1 6" xfId="1067"/>
    <cellStyle name="Акцент2 2" xfId="1068"/>
    <cellStyle name="Акцент2 2 2" xfId="1069"/>
    <cellStyle name="Акцент2 2 3" xfId="1070"/>
    <cellStyle name="Акцент2 2 4" xfId="1071"/>
    <cellStyle name="Акцент2 2 5" xfId="1072"/>
    <cellStyle name="Акцент2 3" xfId="1073"/>
    <cellStyle name="Акцент2 4" xfId="1074"/>
    <cellStyle name="Акцент2 5" xfId="1075"/>
    <cellStyle name="Акцент2 6" xfId="1076"/>
    <cellStyle name="Акцент3 2" xfId="1077"/>
    <cellStyle name="Акцент3 2 2" xfId="1078"/>
    <cellStyle name="Акцент3 2 3" xfId="1079"/>
    <cellStyle name="Акцент3 2 4" xfId="1080"/>
    <cellStyle name="Акцент3 3" xfId="1081"/>
    <cellStyle name="Акцент3 4" xfId="1082"/>
    <cellStyle name="Акцент3 5" xfId="1083"/>
    <cellStyle name="Акцент4 2" xfId="1084"/>
    <cellStyle name="Акцент4 2 2" xfId="1085"/>
    <cellStyle name="Акцент4 2 3" xfId="1086"/>
    <cellStyle name="Акцент4 2 4" xfId="1087"/>
    <cellStyle name="Акцент4 2 5" xfId="1088"/>
    <cellStyle name="Акцент4 3" xfId="1089"/>
    <cellStyle name="Акцент4 4" xfId="1090"/>
    <cellStyle name="Акцент4 5" xfId="1091"/>
    <cellStyle name="Акцент4 6" xfId="1092"/>
    <cellStyle name="Акцент5 2" xfId="1093"/>
    <cellStyle name="Акцент5 2 2" xfId="1094"/>
    <cellStyle name="Акцент5 2 3" xfId="1095"/>
    <cellStyle name="Акцент5 2 4" xfId="1096"/>
    <cellStyle name="Акцент5 3" xfId="1097"/>
    <cellStyle name="Акцент5 4" xfId="1098"/>
    <cellStyle name="Акцент5 5" xfId="1099"/>
    <cellStyle name="Акцент6 2" xfId="1100"/>
    <cellStyle name="Акцент6 2 2" xfId="1101"/>
    <cellStyle name="Акцент6 2 3" xfId="1102"/>
    <cellStyle name="Акцент6 2 4" xfId="1103"/>
    <cellStyle name="Акцент6 3" xfId="1104"/>
    <cellStyle name="Акцент6 4" xfId="1105"/>
    <cellStyle name="Акцент6 5" xfId="1106"/>
    <cellStyle name="Акцентування1" xfId="1107"/>
    <cellStyle name="Акцентування1 1" xfId="1108"/>
    <cellStyle name="Акцентування1 2" xfId="1109"/>
    <cellStyle name="Акцентування1 3" xfId="1110"/>
    <cellStyle name="Акцентування1 4" xfId="1111"/>
    <cellStyle name="Акцентування1_ЗапасыЛена2" xfId="1112"/>
    <cellStyle name="Акцентування2" xfId="1113"/>
    <cellStyle name="Акцентування2 1" xfId="1114"/>
    <cellStyle name="Акцентування2 2" xfId="1115"/>
    <cellStyle name="Акцентування2 3" xfId="1116"/>
    <cellStyle name="Акцентування2 4" xfId="1117"/>
    <cellStyle name="Акцентування2_ЗапасыЛена2" xfId="1118"/>
    <cellStyle name="Акцентування3" xfId="1119"/>
    <cellStyle name="Акцентування3 1" xfId="1120"/>
    <cellStyle name="Акцентування3 2" xfId="1121"/>
    <cellStyle name="Акцентування3 3" xfId="1122"/>
    <cellStyle name="Акцентування3 4" xfId="1123"/>
    <cellStyle name="Акцентування3_ЗапасыЛена2" xfId="1124"/>
    <cellStyle name="Акцентування4" xfId="1125"/>
    <cellStyle name="Акцентування4 1" xfId="1126"/>
    <cellStyle name="Акцентування4 2" xfId="1127"/>
    <cellStyle name="Акцентування4 3" xfId="1128"/>
    <cellStyle name="Акцентування4 4" xfId="1129"/>
    <cellStyle name="Акцентування4_ЗапасыЛена2" xfId="1130"/>
    <cellStyle name="Акцентування5" xfId="1131"/>
    <cellStyle name="Акцентування5 1" xfId="1132"/>
    <cellStyle name="Акцентування5 2" xfId="1133"/>
    <cellStyle name="Акцентування5 3" xfId="1134"/>
    <cellStyle name="Акцентування5 4" xfId="1135"/>
    <cellStyle name="Акцентування5_ЗапасыЛена2" xfId="1136"/>
    <cellStyle name="Акцентування6" xfId="1137"/>
    <cellStyle name="Акцентування6 1" xfId="1138"/>
    <cellStyle name="Акцентування6 2" xfId="1139"/>
    <cellStyle name="Акцентування6 3" xfId="1140"/>
    <cellStyle name="Акцентування6 4" xfId="1141"/>
    <cellStyle name="Акцентування6_ЗапасыЛена2" xfId="1142"/>
    <cellStyle name="Ввід" xfId="1143"/>
    <cellStyle name="Ввід 1" xfId="1144"/>
    <cellStyle name="Ввід 1 2" xfId="1145"/>
    <cellStyle name="Ввід 2" xfId="1146"/>
    <cellStyle name="Ввід 2 2" xfId="1147"/>
    <cellStyle name="Ввід 3" xfId="1148"/>
    <cellStyle name="Ввід 3 2" xfId="1149"/>
    <cellStyle name="Ввід 4" xfId="1150"/>
    <cellStyle name="Ввід 4 2" xfId="1151"/>
    <cellStyle name="Ввід 5" xfId="1152"/>
    <cellStyle name="Ввід_ЗапасыЛена2" xfId="1153"/>
    <cellStyle name="Ввод  2" xfId="1154"/>
    <cellStyle name="Ввод  2 2" xfId="1155"/>
    <cellStyle name="Ввод  2 2 2" xfId="1156"/>
    <cellStyle name="Ввод  2 3" xfId="1157"/>
    <cellStyle name="Ввод  2 3 2" xfId="1158"/>
    <cellStyle name="Ввод  2 4" xfId="1159"/>
    <cellStyle name="Ввод  2 4 2" xfId="1160"/>
    <cellStyle name="Ввод  2 5" xfId="1161"/>
    <cellStyle name="Ввод  3" xfId="1162"/>
    <cellStyle name="Ввод  3 2" xfId="1163"/>
    <cellStyle name="Ввод  4" xfId="1164"/>
    <cellStyle name="Ввод  4 2" xfId="1165"/>
    <cellStyle name="Відсотковий 2" xfId="1166"/>
    <cellStyle name="Відсотковий 2 2" xfId="1167"/>
    <cellStyle name="Відсотковий 2 3" xfId="1168"/>
    <cellStyle name="Відсотковий 3" xfId="1169"/>
    <cellStyle name="Відсотковий 3 2" xfId="1170"/>
    <cellStyle name="Відсотковий 3 3" xfId="1171"/>
    <cellStyle name="Внебиржевой" xfId="1172"/>
    <cellStyle name="Вывод 2" xfId="1173"/>
    <cellStyle name="Вывод 2 2" xfId="1174"/>
    <cellStyle name="Вывод 2 2 2" xfId="1175"/>
    <cellStyle name="Вывод 2 3" xfId="1176"/>
    <cellStyle name="Вывод 2 3 2" xfId="1177"/>
    <cellStyle name="Вывод 2 4" xfId="1178"/>
    <cellStyle name="Вывод 2 4 2" xfId="1179"/>
    <cellStyle name="Вывод 2 5" xfId="1180"/>
    <cellStyle name="Вывод 2 5 2" xfId="1181"/>
    <cellStyle name="Вывод 2 6" xfId="1182"/>
    <cellStyle name="Вывод 3" xfId="1183"/>
    <cellStyle name="Вывод 3 2" xfId="1184"/>
    <cellStyle name="Вывод 4" xfId="1185"/>
    <cellStyle name="Вывод 4 2" xfId="1186"/>
    <cellStyle name="Вывод 5" xfId="1187"/>
    <cellStyle name="Вывод 5 2" xfId="1188"/>
    <cellStyle name="Вывод 6" xfId="1189"/>
    <cellStyle name="Вывод 6 2" xfId="1190"/>
    <cellStyle name="Вычисление 2" xfId="1191"/>
    <cellStyle name="Вычисление 2 2" xfId="1192"/>
    <cellStyle name="Вычисление 2 2 2" xfId="1193"/>
    <cellStyle name="Вычисление 2 3" xfId="1194"/>
    <cellStyle name="Вычисление 2 3 2" xfId="1195"/>
    <cellStyle name="Вычисление 2 4" xfId="1196"/>
    <cellStyle name="Вычисление 2 4 2" xfId="1197"/>
    <cellStyle name="Вычисление 2 5" xfId="1198"/>
    <cellStyle name="Вычисление 2 5 2" xfId="1199"/>
    <cellStyle name="Вычисление 2 6" xfId="1200"/>
    <cellStyle name="Вычисление 3" xfId="1201"/>
    <cellStyle name="Вычисление 3 2" xfId="1202"/>
    <cellStyle name="Вычисление 4" xfId="1203"/>
    <cellStyle name="Вычисление 4 2" xfId="1204"/>
    <cellStyle name="Вычисление 5" xfId="1205"/>
    <cellStyle name="Вычисление 5 2" xfId="1206"/>
    <cellStyle name="Вычисление 6" xfId="1207"/>
    <cellStyle name="Вычисление 6 2" xfId="1208"/>
    <cellStyle name="Гиперссылка 2" xfId="1209"/>
    <cellStyle name="Гиперссылка 3" xfId="1210"/>
    <cellStyle name="Денежный 2" xfId="1211"/>
    <cellStyle name="Денежный 2 2" xfId="1212"/>
    <cellStyle name="Денежный 2 3" xfId="1213"/>
    <cellStyle name="Денежный 2 4" xfId="1214"/>
    <cellStyle name="Денежный 2 5" xfId="1215"/>
    <cellStyle name="Денежный 3" xfId="1216"/>
    <cellStyle name="Денежный 3 2" xfId="1217"/>
    <cellStyle name="Денежный 3 3" xfId="1218"/>
    <cellStyle name="Денежный 4" xfId="1219"/>
    <cellStyle name="Добре" xfId="1220"/>
    <cellStyle name="Добре 1" xfId="1221"/>
    <cellStyle name="Добре 2" xfId="1222"/>
    <cellStyle name="Добре 3" xfId="1223"/>
    <cellStyle name="Добре 4" xfId="1224"/>
    <cellStyle name="Добре_ЗапасыЛена2" xfId="1225"/>
    <cellStyle name="Заголовок 1 1" xfId="1226"/>
    <cellStyle name="Заголовок 1 2" xfId="1227"/>
    <cellStyle name="Заголовок 1 2 2" xfId="1228"/>
    <cellStyle name="Заголовок 1 3" xfId="1229"/>
    <cellStyle name="Заголовок 1 3 2" xfId="1230"/>
    <cellStyle name="Заголовок 1 3 3" xfId="1231"/>
    <cellStyle name="Заголовок 1 4" xfId="1232"/>
    <cellStyle name="Заголовок 1 5" xfId="1233"/>
    <cellStyle name="Заголовок 1 6" xfId="1234"/>
    <cellStyle name="Заголовок 2 1" xfId="1235"/>
    <cellStyle name="Заголовок 2 2" xfId="1236"/>
    <cellStyle name="Заголовок 2 2 2" xfId="1237"/>
    <cellStyle name="Заголовок 2 3" xfId="1238"/>
    <cellStyle name="Заголовок 2 3 2" xfId="1239"/>
    <cellStyle name="Заголовок 2 3 3" xfId="1240"/>
    <cellStyle name="Заголовок 2 4" xfId="1241"/>
    <cellStyle name="Заголовок 2 5" xfId="1242"/>
    <cellStyle name="Заголовок 2 6" xfId="1243"/>
    <cellStyle name="Заголовок 3 1" xfId="1244"/>
    <cellStyle name="Заголовок 3 2" xfId="1245"/>
    <cellStyle name="Заголовок 3 2 2" xfId="1246"/>
    <cellStyle name="Заголовок 3 3" xfId="1247"/>
    <cellStyle name="Заголовок 3 3 2" xfId="1248"/>
    <cellStyle name="Заголовок 3 3 3" xfId="1249"/>
    <cellStyle name="Заголовок 3 4" xfId="1250"/>
    <cellStyle name="Заголовок 3 5" xfId="1251"/>
    <cellStyle name="Заголовок 3 6" xfId="1252"/>
    <cellStyle name="Заголовок 4 1" xfId="1253"/>
    <cellStyle name="Заголовок 4 2" xfId="1254"/>
    <cellStyle name="Заголовок 4 2 2" xfId="1255"/>
    <cellStyle name="Заголовок 4 3" xfId="1256"/>
    <cellStyle name="Заголовок 4 3 2" xfId="1257"/>
    <cellStyle name="Заголовок 4 3 3" xfId="1258"/>
    <cellStyle name="Заголовок 4 4" xfId="1259"/>
    <cellStyle name="Заголовок 4 5" xfId="1260"/>
    <cellStyle name="Заголовок 4 6" xfId="1261"/>
    <cellStyle name="Звичайний 2" xfId="1262"/>
    <cellStyle name="Звичайний 2 2" xfId="1263"/>
    <cellStyle name="Звичайний 2 2 2" xfId="1264"/>
    <cellStyle name="Звичайний 2 2 2 2" xfId="1265"/>
    <cellStyle name="Звичайний 2 2 2 2 2" xfId="1266"/>
    <cellStyle name="Звичайний 2 2 2 2 2 2" xfId="1267"/>
    <cellStyle name="Звичайний 2 2 2 2 3" xfId="1268"/>
    <cellStyle name="Звичайний 2 2 2 2 4" xfId="1269"/>
    <cellStyle name="Звичайний 2 2 2 3" xfId="1270"/>
    <cellStyle name="Звичайний 2 2 2 3 2" xfId="1271"/>
    <cellStyle name="Звичайний 2 2 2 4" xfId="1272"/>
    <cellStyle name="Звичайний 2 2 2 5" xfId="1273"/>
    <cellStyle name="Звичайний 2 2 3" xfId="1274"/>
    <cellStyle name="Звичайний 2 2 3 2" xfId="1275"/>
    <cellStyle name="Звичайний 2 2 3 2 2" xfId="1276"/>
    <cellStyle name="Звичайний 2 2 3 3" xfId="1277"/>
    <cellStyle name="Звичайний 2 2 3 4" xfId="1278"/>
    <cellStyle name="Звичайний 2 2 4" xfId="1279"/>
    <cellStyle name="Звичайний 2 2 4 2" xfId="1280"/>
    <cellStyle name="Звичайний 2 2 4 2 2" xfId="1281"/>
    <cellStyle name="Звичайний 2 2 4 3" xfId="1282"/>
    <cellStyle name="Звичайний 2 2 5" xfId="1283"/>
    <cellStyle name="Звичайний 2 2 6" xfId="1284"/>
    <cellStyle name="Звичайний 2 2 6 2" xfId="1285"/>
    <cellStyle name="Звичайний 2 2 7" xfId="1286"/>
    <cellStyle name="Звичайний 2 2 8" xfId="1287"/>
    <cellStyle name="Звичайний 2 3" xfId="1288"/>
    <cellStyle name="Звичайний 3" xfId="1289"/>
    <cellStyle name="Звичайний 3 2" xfId="1290"/>
    <cellStyle name="Звичайний 3 2 2" xfId="1291"/>
    <cellStyle name="Звичайний 3 2 3" xfId="1292"/>
    <cellStyle name="Звичайний 3 3" xfId="1293"/>
    <cellStyle name="Звичайний 3 4" xfId="1294"/>
    <cellStyle name="Звичайний 3 5" xfId="1295"/>
    <cellStyle name="Звичайний 3 6" xfId="1296"/>
    <cellStyle name="Звичайний 3 6 2" xfId="1297"/>
    <cellStyle name="Звичайний 3 7" xfId="1298"/>
    <cellStyle name="Звичайний 3 7 2" xfId="1299"/>
    <cellStyle name="Звичайний 3 7 2 2" xfId="1300"/>
    <cellStyle name="Звичайний 3 7 3" xfId="1301"/>
    <cellStyle name="Звичайний 3 8" xfId="1302"/>
    <cellStyle name="Звичайний 3 8 2" xfId="1303"/>
    <cellStyle name="Звичайний 3 8 2 2" xfId="1304"/>
    <cellStyle name="Звичайний 3 8 3" xfId="1305"/>
    <cellStyle name="Звичайний 3 9" xfId="1306"/>
    <cellStyle name="Звичайний 4" xfId="1307"/>
    <cellStyle name="Звичайний 4 2" xfId="1308"/>
    <cellStyle name="Звичайний 4 2 2" xfId="1309"/>
    <cellStyle name="Звичайний 4 2 2 2" xfId="1310"/>
    <cellStyle name="Звичайний 4 2 3" xfId="1311"/>
    <cellStyle name="Звичайний 4 3" xfId="1312"/>
    <cellStyle name="Звичайний 4 4" xfId="1313"/>
    <cellStyle name="Звичайний 4 5" xfId="1314"/>
    <cellStyle name="Звичайний 4 5 2" xfId="1315"/>
    <cellStyle name="Звичайний 5" xfId="1316"/>
    <cellStyle name="Звичайний 5 2" xfId="1317"/>
    <cellStyle name="Звичайний 6" xfId="1318"/>
    <cellStyle name="Звичайний 6 2" xfId="1319"/>
    <cellStyle name="Звичайний 6 2 2" xfId="1320"/>
    <cellStyle name="Звичайний 6 3" xfId="1321"/>
    <cellStyle name="Звичайний 7" xfId="1322"/>
    <cellStyle name="Звичайний 7 2" xfId="1323"/>
    <cellStyle name="Звичайний 7 2 2" xfId="1324"/>
    <cellStyle name="Звичайний 7 3" xfId="1325"/>
    <cellStyle name="Звичайний 8" xfId="1326"/>
    <cellStyle name="Зв'язана клітинка" xfId="1327"/>
    <cellStyle name="Зв'язана клітинка 1" xfId="1328"/>
    <cellStyle name="Зв'язана клітинка 2" xfId="1329"/>
    <cellStyle name="Зв'язана клітинка 3" xfId="1330"/>
    <cellStyle name="Зв'язана клітинка 4" xfId="1331"/>
    <cellStyle name="Зв'язана клітинка_ЗапасыЛена2" xfId="1332"/>
    <cellStyle name="Итог 2" xfId="1333"/>
    <cellStyle name="Итог 2 2" xfId="1334"/>
    <cellStyle name="Итог 2 2 2" xfId="1335"/>
    <cellStyle name="Итог 2 3" xfId="1336"/>
    <cellStyle name="Итог 2 3 2" xfId="1337"/>
    <cellStyle name="Итог 2 4" xfId="1338"/>
    <cellStyle name="Итог 3" xfId="1339"/>
    <cellStyle name="Итог 3 2" xfId="1340"/>
    <cellStyle name="Итог 4" xfId="1341"/>
    <cellStyle name="Итог 4 2" xfId="1342"/>
    <cellStyle name="Итог 5" xfId="1343"/>
    <cellStyle name="Итог 5 2" xfId="1344"/>
    <cellStyle name="Итог 6" xfId="1345"/>
    <cellStyle name="Итог 6 2" xfId="1346"/>
    <cellStyle name="Контрольна клітинка" xfId="1347"/>
    <cellStyle name="Контрольна клітинка 1" xfId="1348"/>
    <cellStyle name="Контрольна клітинка 2" xfId="1349"/>
    <cellStyle name="Контрольна клітинка 3" xfId="1350"/>
    <cellStyle name="Контрольна клітинка 4" xfId="1351"/>
    <cellStyle name="Контрольна клітинка_ЗапасыЛена2" xfId="1352"/>
    <cellStyle name="Контрольная ячейка 2" xfId="1353"/>
    <cellStyle name="Контрольная ячейка 2 2" xfId="1354"/>
    <cellStyle name="Контрольная ячейка 2 3" xfId="1355"/>
    <cellStyle name="Контрольная ячейка 2 4" xfId="1356"/>
    <cellStyle name="Контрольная ячейка 3" xfId="1357"/>
    <cellStyle name="Контрольная ячейка 4" xfId="1358"/>
    <cellStyle name="Назва" xfId="1359"/>
    <cellStyle name="Назва 1" xfId="1360"/>
    <cellStyle name="Назва 2" xfId="1361"/>
    <cellStyle name="Назва 3" xfId="1362"/>
    <cellStyle name="Назва 4" xfId="1363"/>
    <cellStyle name="Назва_ЗапасыЛена2" xfId="1364"/>
    <cellStyle name="Название 2" xfId="1365"/>
    <cellStyle name="Название 2 2" xfId="1366"/>
    <cellStyle name="Название 3" xfId="1367"/>
    <cellStyle name="Название 4" xfId="1368"/>
    <cellStyle name="Нейтральный 2" xfId="1369"/>
    <cellStyle name="Нейтральный 2 2" xfId="1370"/>
    <cellStyle name="Нейтральный 2 3" xfId="1371"/>
    <cellStyle name="Нейтральный 2 4" xfId="1372"/>
    <cellStyle name="Нейтральный 3" xfId="1373"/>
    <cellStyle name="Нейтральный 4" xfId="1374"/>
    <cellStyle name="Нейтральный 5" xfId="1375"/>
    <cellStyle name="Нейтральный 6" xfId="1376"/>
    <cellStyle name="Обчислення" xfId="1377"/>
    <cellStyle name="Обчислення 1" xfId="1378"/>
    <cellStyle name="Обчислення 1 2" xfId="1379"/>
    <cellStyle name="Обчислення 2" xfId="1380"/>
    <cellStyle name="Обчислення 2 2" xfId="1381"/>
    <cellStyle name="Обчислення 3" xfId="1382"/>
    <cellStyle name="Обчислення 3 2" xfId="1383"/>
    <cellStyle name="Обчислення 4" xfId="1384"/>
    <cellStyle name="Обчислення 4 2" xfId="1385"/>
    <cellStyle name="Обчислення 5" xfId="1386"/>
    <cellStyle name="Обчислення_ЗапасыЛена2" xfId="1387"/>
    <cellStyle name="Обычный" xfId="0" builtinId="0"/>
    <cellStyle name="Обычный 10" xfId="1388"/>
    <cellStyle name="Обычный 10 2" xfId="1389"/>
    <cellStyle name="Обычный 10 3" xfId="1390"/>
    <cellStyle name="Обычный 10 4" xfId="1391"/>
    <cellStyle name="Обычный 10 5" xfId="1392"/>
    <cellStyle name="Обычный 10 5 2" xfId="1393"/>
    <cellStyle name="Обычный 10 5 3" xfId="1394"/>
    <cellStyle name="Обычный 10 6" xfId="1395"/>
    <cellStyle name="Обычный 10 7" xfId="1396"/>
    <cellStyle name="Обычный 11" xfId="1397"/>
    <cellStyle name="Обычный 11 2" xfId="1398"/>
    <cellStyle name="Обычный 11 3" xfId="1399"/>
    <cellStyle name="Обычный 11 4" xfId="1400"/>
    <cellStyle name="Обычный 12" xfId="1401"/>
    <cellStyle name="Обычный 12 2" xfId="1402"/>
    <cellStyle name="Обычный 12 2 2" xfId="1403"/>
    <cellStyle name="Обычный 12 2 2 2" xfId="1404"/>
    <cellStyle name="Обычный 12 2 2 2 2" xfId="1405"/>
    <cellStyle name="Обычный 12 2 2 2 2 2" xfId="1406"/>
    <cellStyle name="Обычный 12 2 2 2 3" xfId="1407"/>
    <cellStyle name="Обычный 12 2 2 2 4" xfId="1408"/>
    <cellStyle name="Обычный 12 2 2 3" xfId="1409"/>
    <cellStyle name="Обычный 12 2 2 3 2" xfId="1410"/>
    <cellStyle name="Обычный 12 2 2 4" xfId="1411"/>
    <cellStyle name="Обычный 12 2 2 5" xfId="1412"/>
    <cellStyle name="Обычный 12 2 3" xfId="1413"/>
    <cellStyle name="Обычный 12 2 3 2" xfId="1414"/>
    <cellStyle name="Обычный 12 2 3 2 2" xfId="1415"/>
    <cellStyle name="Обычный 12 2 3 3" xfId="1416"/>
    <cellStyle name="Обычный 12 2 3 4" xfId="1417"/>
    <cellStyle name="Обычный 12 2 4" xfId="1418"/>
    <cellStyle name="Обычный 12 2 4 2" xfId="1419"/>
    <cellStyle name="Обычный 12 2 5" xfId="1420"/>
    <cellStyle name="Обычный 12 2 6" xfId="1421"/>
    <cellStyle name="Обычный 12 3" xfId="1422"/>
    <cellStyle name="Обычный 12 3 2" xfId="1423"/>
    <cellStyle name="Обычный 12 3 2 2" xfId="1424"/>
    <cellStyle name="Обычный 12 3 2 2 2" xfId="1425"/>
    <cellStyle name="Обычный 12 3 2 2 2 2" xfId="1426"/>
    <cellStyle name="Обычный 12 3 2 2 3" xfId="1427"/>
    <cellStyle name="Обычный 12 3 2 2 4" xfId="1428"/>
    <cellStyle name="Обычный 12 3 2 3" xfId="1429"/>
    <cellStyle name="Обычный 12 3 2 3 2" xfId="1430"/>
    <cellStyle name="Обычный 12 3 2 4" xfId="1431"/>
    <cellStyle name="Обычный 12 3 2 5" xfId="1432"/>
    <cellStyle name="Обычный 12 3 3" xfId="1433"/>
    <cellStyle name="Обычный 12 3 3 2" xfId="1434"/>
    <cellStyle name="Обычный 12 3 3 2 2" xfId="1435"/>
    <cellStyle name="Обычный 12 3 3 3" xfId="1436"/>
    <cellStyle name="Обычный 12 3 3 4" xfId="1437"/>
    <cellStyle name="Обычный 12 3 4" xfId="1438"/>
    <cellStyle name="Обычный 12 3 4 2" xfId="1439"/>
    <cellStyle name="Обычный 12 3 5" xfId="1440"/>
    <cellStyle name="Обычный 12 3 6" xfId="1441"/>
    <cellStyle name="Обычный 13" xfId="1442"/>
    <cellStyle name="Обычный 13 2" xfId="1443"/>
    <cellStyle name="Обычный 13 3" xfId="2"/>
    <cellStyle name="Обычный 14" xfId="1444"/>
    <cellStyle name="Обычный 14 2" xfId="1445"/>
    <cellStyle name="Обычный 14 3" xfId="1446"/>
    <cellStyle name="Обычный 14 3 2" xfId="1447"/>
    <cellStyle name="Обычный 15" xfId="1448"/>
    <cellStyle name="Обычный 15 2" xfId="1449"/>
    <cellStyle name="Обычный 15 3" xfId="1450"/>
    <cellStyle name="Обычный 15 3 2" xfId="1451"/>
    <cellStyle name="Обычный 16" xfId="1452"/>
    <cellStyle name="Обычный 17" xfId="1453"/>
    <cellStyle name="Обычный 18" xfId="1454"/>
    <cellStyle name="Обычный 19" xfId="1455"/>
    <cellStyle name="Обычный 19 2" xfId="1456"/>
    <cellStyle name="Обычный 19_бюджет новая форма2" xfId="1457"/>
    <cellStyle name="Обычный 2" xfId="1458"/>
    <cellStyle name="Обычный 2 10" xfId="1459"/>
    <cellStyle name="Обычный 2 10 2" xfId="1460"/>
    <cellStyle name="Обычный 2 10 3" xfId="1461"/>
    <cellStyle name="Обычный 2 10 3 2" xfId="1462"/>
    <cellStyle name="Обычный 2 11" xfId="1463"/>
    <cellStyle name="Обычный 2 11 2" xfId="1464"/>
    <cellStyle name="Обычный 2 11 3" xfId="1465"/>
    <cellStyle name="Обычный 2 11 3 2" xfId="1466"/>
    <cellStyle name="Обычный 2 12" xfId="1467"/>
    <cellStyle name="Обычный 2 12 2" xfId="1468"/>
    <cellStyle name="Обычный 2 12 3" xfId="1469"/>
    <cellStyle name="Обычный 2 12 3 2" xfId="1470"/>
    <cellStyle name="Обычный 2 13" xfId="1471"/>
    <cellStyle name="Обычный 2 13 2" xfId="1472"/>
    <cellStyle name="Обычный 2 13 3" xfId="1473"/>
    <cellStyle name="Обычный 2 13 3 2" xfId="1474"/>
    <cellStyle name="Обычный 2 14" xfId="1475"/>
    <cellStyle name="Обычный 2 15" xfId="1476"/>
    <cellStyle name="Обычный 2 16" xfId="1477"/>
    <cellStyle name="Обычный 2 17" xfId="1478"/>
    <cellStyle name="Обычный 2 17 2" xfId="1479"/>
    <cellStyle name="Обычный 2 17 2 2" xfId="1480"/>
    <cellStyle name="Обычный 2 17 2 2 2" xfId="1481"/>
    <cellStyle name="Обычный 2 17 2 2 2 2" xfId="1482"/>
    <cellStyle name="Обычный 2 17 2 2 3" xfId="1483"/>
    <cellStyle name="Обычный 2 17 2 2 4" xfId="1484"/>
    <cellStyle name="Обычный 2 17 2 3" xfId="1485"/>
    <cellStyle name="Обычный 2 17 2 3 2" xfId="1486"/>
    <cellStyle name="Обычный 2 17 2 4" xfId="1487"/>
    <cellStyle name="Обычный 2 17 2 5" xfId="1488"/>
    <cellStyle name="Обычный 2 17 3" xfId="1489"/>
    <cellStyle name="Обычный 2 17 3 2" xfId="1490"/>
    <cellStyle name="Обычный 2 17 3 2 2" xfId="1491"/>
    <cellStyle name="Обычный 2 17 3 3" xfId="1492"/>
    <cellStyle name="Обычный 2 17 3 4" xfId="1493"/>
    <cellStyle name="Обычный 2 17 4" xfId="1494"/>
    <cellStyle name="Обычный 2 17 4 2" xfId="1495"/>
    <cellStyle name="Обычный 2 17 5" xfId="1496"/>
    <cellStyle name="Обычный 2 17 6" xfId="1497"/>
    <cellStyle name="Обычный 2 18" xfId="1498"/>
    <cellStyle name="Обычный 2 19" xfId="1499"/>
    <cellStyle name="Обычный 2 2" xfId="1500"/>
    <cellStyle name="Обычный 2 2 10" xfId="1501"/>
    <cellStyle name="Обычный 2 2 2" xfId="1502"/>
    <cellStyle name="Обычный 2 2 2 2" xfId="1503"/>
    <cellStyle name="Обычный 2 2 2 2 2" xfId="1504"/>
    <cellStyle name="Обычный 2 2 2 2 2 2" xfId="1505"/>
    <cellStyle name="Обычный 2 2 2 2 2 2 2" xfId="1506"/>
    <cellStyle name="Обычный 2 2 2 2 2 2 2 2" xfId="1507"/>
    <cellStyle name="Обычный 2 2 2 2 2 2 3" xfId="1508"/>
    <cellStyle name="Обычный 2 2 2 2 2 2 4" xfId="1509"/>
    <cellStyle name="Обычный 2 2 2 2 2 3" xfId="1510"/>
    <cellStyle name="Обычный 2 2 2 2 2 3 2" xfId="1511"/>
    <cellStyle name="Обычный 2 2 2 2 2 4" xfId="1512"/>
    <cellStyle name="Обычный 2 2 2 2 2 5" xfId="1513"/>
    <cellStyle name="Обычный 2 2 2 2 3" xfId="1514"/>
    <cellStyle name="Обычный 2 2 2 2 3 2" xfId="1515"/>
    <cellStyle name="Обычный 2 2 2 2 3 2 2" xfId="1516"/>
    <cellStyle name="Обычный 2 2 2 2 3 3" xfId="1517"/>
    <cellStyle name="Обычный 2 2 2 2 3 4" xfId="1518"/>
    <cellStyle name="Обычный 2 2 2 2 4" xfId="1519"/>
    <cellStyle name="Обычный 2 2 2 2 4 2" xfId="1520"/>
    <cellStyle name="Обычный 2 2 2 2 4 2 2" xfId="1521"/>
    <cellStyle name="Обычный 2 2 2 2 4 3" xfId="1522"/>
    <cellStyle name="Обычный 2 2 2 2 5" xfId="1523"/>
    <cellStyle name="Обычный 2 2 2 2 5 2" xfId="1524"/>
    <cellStyle name="Обычный 2 2 2 2 6" xfId="1525"/>
    <cellStyle name="Обычный 2 2 2 2 7" xfId="1526"/>
    <cellStyle name="Обычный 2 2 2 3" xfId="1527"/>
    <cellStyle name="Обычный 2 2 2 3 2" xfId="1528"/>
    <cellStyle name="Обычный 2 2 2 3 2 2" xfId="1529"/>
    <cellStyle name="Обычный 2 2 2 3 2 2 2" xfId="1530"/>
    <cellStyle name="Обычный 2 2 2 3 2 2 2 2" xfId="1531"/>
    <cellStyle name="Обычный 2 2 2 3 2 2 3" xfId="1532"/>
    <cellStyle name="Обычный 2 2 2 3 2 2 4" xfId="1533"/>
    <cellStyle name="Обычный 2 2 2 3 2 3" xfId="1534"/>
    <cellStyle name="Обычный 2 2 2 3 2 3 2" xfId="1535"/>
    <cellStyle name="Обычный 2 2 2 3 2 4" xfId="1536"/>
    <cellStyle name="Обычный 2 2 2 3 2 5" xfId="1537"/>
    <cellStyle name="Обычный 2 2 2 3 3" xfId="1538"/>
    <cellStyle name="Обычный 2 2 2 3 3 2" xfId="1539"/>
    <cellStyle name="Обычный 2 2 2 3 3 2 2" xfId="1540"/>
    <cellStyle name="Обычный 2 2 2 3 3 3" xfId="1541"/>
    <cellStyle name="Обычный 2 2 2 3 3 4" xfId="1542"/>
    <cellStyle name="Обычный 2 2 2 3 4" xfId="1543"/>
    <cellStyle name="Обычный 2 2 2 3 4 2" xfId="1544"/>
    <cellStyle name="Обычный 2 2 2 3 4 2 2" xfId="1545"/>
    <cellStyle name="Обычный 2 2 2 3 4 3" xfId="1546"/>
    <cellStyle name="Обычный 2 2 2 3 5" xfId="1547"/>
    <cellStyle name="Обычный 2 2 2 3 5 2" xfId="1548"/>
    <cellStyle name="Обычный 2 2 2 3 6" xfId="1549"/>
    <cellStyle name="Обычный 2 2 2 3 7" xfId="1550"/>
    <cellStyle name="Обычный 2 2 2 4" xfId="1551"/>
    <cellStyle name="Обычный 2 2 2 4 2" xfId="1552"/>
    <cellStyle name="Обычный 2 2 2 4 2 2" xfId="1553"/>
    <cellStyle name="Обычный 2 2 2 4 2 2 2" xfId="1554"/>
    <cellStyle name="Обычный 2 2 2 4 2 2 2 2" xfId="1555"/>
    <cellStyle name="Обычный 2 2 2 4 2 2 3" xfId="1556"/>
    <cellStyle name="Обычный 2 2 2 4 2 2 4" xfId="1557"/>
    <cellStyle name="Обычный 2 2 2 4 2 3" xfId="1558"/>
    <cellStyle name="Обычный 2 2 2 4 2 3 2" xfId="1559"/>
    <cellStyle name="Обычный 2 2 2 4 2 4" xfId="1560"/>
    <cellStyle name="Обычный 2 2 2 4 2 5" xfId="1561"/>
    <cellStyle name="Обычный 2 2 2 4 3" xfId="1562"/>
    <cellStyle name="Обычный 2 2 2 4 3 2" xfId="1563"/>
    <cellStyle name="Обычный 2 2 2 4 3 2 2" xfId="1564"/>
    <cellStyle name="Обычный 2 2 2 4 3 3" xfId="1565"/>
    <cellStyle name="Обычный 2 2 2 4 3 4" xfId="1566"/>
    <cellStyle name="Обычный 2 2 2 4 4" xfId="1567"/>
    <cellStyle name="Обычный 2 2 2 4 4 2" xfId="1568"/>
    <cellStyle name="Обычный 2 2 2 4 4 2 2" xfId="1569"/>
    <cellStyle name="Обычный 2 2 2 4 4 3" xfId="1570"/>
    <cellStyle name="Обычный 2 2 2 4 5" xfId="1571"/>
    <cellStyle name="Обычный 2 2 2 4 5 2" xfId="1572"/>
    <cellStyle name="Обычный 2 2 2 4 6" xfId="1573"/>
    <cellStyle name="Обычный 2 2 2 4 7" xfId="1574"/>
    <cellStyle name="Обычный 2 2 2 5" xfId="1575"/>
    <cellStyle name="Обычный 2 2 2 5 2" xfId="1576"/>
    <cellStyle name="Обычный 2 2 2 5 2 2" xfId="1577"/>
    <cellStyle name="Обычный 2 2 2 5 2 2 2" xfId="1578"/>
    <cellStyle name="Обычный 2 2 2 5 2 2 2 2" xfId="1579"/>
    <cellStyle name="Обычный 2 2 2 5 2 2 3" xfId="1580"/>
    <cellStyle name="Обычный 2 2 2 5 2 2 4" xfId="1581"/>
    <cellStyle name="Обычный 2 2 2 5 2 3" xfId="1582"/>
    <cellStyle name="Обычный 2 2 2 5 2 3 2" xfId="1583"/>
    <cellStyle name="Обычный 2 2 2 5 2 4" xfId="1584"/>
    <cellStyle name="Обычный 2 2 2 5 2 5" xfId="1585"/>
    <cellStyle name="Обычный 2 2 2 5 3" xfId="1586"/>
    <cellStyle name="Обычный 2 2 2 5 3 2" xfId="1587"/>
    <cellStyle name="Обычный 2 2 2 5 3 2 2" xfId="1588"/>
    <cellStyle name="Обычный 2 2 2 5 3 3" xfId="1589"/>
    <cellStyle name="Обычный 2 2 2 5 3 4" xfId="1590"/>
    <cellStyle name="Обычный 2 2 2 5 4" xfId="1591"/>
    <cellStyle name="Обычный 2 2 2 5 4 2" xfId="1592"/>
    <cellStyle name="Обычный 2 2 2 5 4 2 2" xfId="1593"/>
    <cellStyle name="Обычный 2 2 2 5 4 3" xfId="1594"/>
    <cellStyle name="Обычный 2 2 2 5 5" xfId="1595"/>
    <cellStyle name="Обычный 2 2 2 5 5 2" xfId="1596"/>
    <cellStyle name="Обычный 2 2 2 5 6" xfId="1597"/>
    <cellStyle name="Обычный 2 2 2 5 7" xfId="1598"/>
    <cellStyle name="Обычный 2 2 2 6" xfId="1599"/>
    <cellStyle name="Обычный 2 2 2 6 2" xfId="1600"/>
    <cellStyle name="Обычный 2 2 2 6 2 2" xfId="1601"/>
    <cellStyle name="Обычный 2 2 2 6 2 2 2" xfId="1602"/>
    <cellStyle name="Обычный 2 2 2 6 2 2 2 2" xfId="1603"/>
    <cellStyle name="Обычный 2 2 2 6 2 2 3" xfId="1604"/>
    <cellStyle name="Обычный 2 2 2 6 2 2 4" xfId="1605"/>
    <cellStyle name="Обычный 2 2 2 6 2 3" xfId="1606"/>
    <cellStyle name="Обычный 2 2 2 6 2 3 2" xfId="1607"/>
    <cellStyle name="Обычный 2 2 2 6 2 4" xfId="1608"/>
    <cellStyle name="Обычный 2 2 2 6 2 5" xfId="1609"/>
    <cellStyle name="Обычный 2 2 2 6 3" xfId="1610"/>
    <cellStyle name="Обычный 2 2 2 6 3 2" xfId="1611"/>
    <cellStyle name="Обычный 2 2 2 6 3 2 2" xfId="1612"/>
    <cellStyle name="Обычный 2 2 2 6 3 3" xfId="1613"/>
    <cellStyle name="Обычный 2 2 2 6 3 4" xfId="1614"/>
    <cellStyle name="Обычный 2 2 2 6 4" xfId="1615"/>
    <cellStyle name="Обычный 2 2 2 6 4 2" xfId="1616"/>
    <cellStyle name="Обычный 2 2 2 6 4 2 2" xfId="1617"/>
    <cellStyle name="Обычный 2 2 2 6 4 3" xfId="1618"/>
    <cellStyle name="Обычный 2 2 2 6 5" xfId="1619"/>
    <cellStyle name="Обычный 2 2 2 6 5 2" xfId="1620"/>
    <cellStyle name="Обычный 2 2 2 6 6" xfId="1621"/>
    <cellStyle name="Обычный 2 2 2 6 7" xfId="1622"/>
    <cellStyle name="Обычный 2 2 2 7" xfId="1623"/>
    <cellStyle name="Обычный 2 2 2 7 2" xfId="1624"/>
    <cellStyle name="Обычный 2 2 2 7 2 2" xfId="1625"/>
    <cellStyle name="Обычный 2 2 2 7 2 2 2" xfId="1626"/>
    <cellStyle name="Обычный 2 2 2 7 2 2 2 2" xfId="1627"/>
    <cellStyle name="Обычный 2 2 2 7 2 2 3" xfId="1628"/>
    <cellStyle name="Обычный 2 2 2 7 2 2 4" xfId="1629"/>
    <cellStyle name="Обычный 2 2 2 7 2 3" xfId="1630"/>
    <cellStyle name="Обычный 2 2 2 7 2 3 2" xfId="1631"/>
    <cellStyle name="Обычный 2 2 2 7 2 4" xfId="1632"/>
    <cellStyle name="Обычный 2 2 2 7 2 5" xfId="1633"/>
    <cellStyle name="Обычный 2 2 2 7 3" xfId="1634"/>
    <cellStyle name="Обычный 2 2 2 7 3 2" xfId="1635"/>
    <cellStyle name="Обычный 2 2 2 7 3 2 2" xfId="1636"/>
    <cellStyle name="Обычный 2 2 2 7 3 3" xfId="1637"/>
    <cellStyle name="Обычный 2 2 2 7 3 4" xfId="1638"/>
    <cellStyle name="Обычный 2 2 2 7 4" xfId="1639"/>
    <cellStyle name="Обычный 2 2 2 7 4 2" xfId="1640"/>
    <cellStyle name="Обычный 2 2 2 7 4 2 2" xfId="1641"/>
    <cellStyle name="Обычный 2 2 2 7 4 3" xfId="1642"/>
    <cellStyle name="Обычный 2 2 2 7 5" xfId="1643"/>
    <cellStyle name="Обычный 2 2 2 7 5 2" xfId="1644"/>
    <cellStyle name="Обычный 2 2 2 7 6" xfId="1645"/>
    <cellStyle name="Обычный 2 2 2 7 7" xfId="1646"/>
    <cellStyle name="Обычный 2 2 2 8" xfId="1647"/>
    <cellStyle name="Обычный 2 2 2 9" xfId="1648"/>
    <cellStyle name="Обычный 2 2 3" xfId="1649"/>
    <cellStyle name="Обычный 2 2 3 2" xfId="1650"/>
    <cellStyle name="Обычный 2 2 3 3" xfId="1651"/>
    <cellStyle name="Обычный 2 2 4" xfId="1652"/>
    <cellStyle name="Обычный 2 2 5" xfId="1653"/>
    <cellStyle name="Обычный 2 2 6" xfId="1654"/>
    <cellStyle name="Обычный 2 2 7" xfId="1655"/>
    <cellStyle name="Обычный 2 2 8" xfId="1656"/>
    <cellStyle name="Обычный 2 2 8 2" xfId="1657"/>
    <cellStyle name="Обычный 2 2 8 3" xfId="1658"/>
    <cellStyle name="Обычный 2 2 8 3 2" xfId="1659"/>
    <cellStyle name="Обычный 2 2 9" xfId="1660"/>
    <cellStyle name="Обычный 2 2_Расшифровка плановых затрат по ПЕ на 2012г" xfId="1661"/>
    <cellStyle name="Обычный 2 20" xfId="1662"/>
    <cellStyle name="Обычный 2 3" xfId="1663"/>
    <cellStyle name="Обычный 2 3 2" xfId="1664"/>
    <cellStyle name="Обычный 2 3 2 2" xfId="1665"/>
    <cellStyle name="Обычный 2 3 2 3" xfId="1666"/>
    <cellStyle name="Обычный 2 3 3" xfId="1667"/>
    <cellStyle name="Обычный 2 3 3 2" xfId="1668"/>
    <cellStyle name="Обычный 2 3 3 3" xfId="1669"/>
    <cellStyle name="Обычный 2 3 3 4" xfId="1670"/>
    <cellStyle name="Обычный 2 3 3 4 2" xfId="1671"/>
    <cellStyle name="Обычный 2 3 4" xfId="1672"/>
    <cellStyle name="Обычный 2 3 4 2" xfId="1673"/>
    <cellStyle name="Обычный 2 3 4 3" xfId="1674"/>
    <cellStyle name="Обычный 2 3 5" xfId="1675"/>
    <cellStyle name="Обычный 2 3 6" xfId="1676"/>
    <cellStyle name="Обычный 2 4" xfId="1677"/>
    <cellStyle name="Обычный 2 4 2" xfId="1678"/>
    <cellStyle name="Обычный 2 4 2 2" xfId="1679"/>
    <cellStyle name="Обычный 2 4 2 3" xfId="1680"/>
    <cellStyle name="Обычный 2 4 3" xfId="1681"/>
    <cellStyle name="Обычный 2 5" xfId="1682"/>
    <cellStyle name="Обычный 2 5 2" xfId="1683"/>
    <cellStyle name="Обычный 2 5 2 2" xfId="1684"/>
    <cellStyle name="Обычный 2 5 2 2 2" xfId="1685"/>
    <cellStyle name="Обычный 2 5 2 2 2 2" xfId="1686"/>
    <cellStyle name="Обычный 2 5 2 2 2 2 2" xfId="1687"/>
    <cellStyle name="Обычный 2 5 2 2 2 3" xfId="1688"/>
    <cellStyle name="Обычный 2 5 2 2 2 4" xfId="1689"/>
    <cellStyle name="Обычный 2 5 2 2 3" xfId="1690"/>
    <cellStyle name="Обычный 2 5 2 2 3 2" xfId="1691"/>
    <cellStyle name="Обычный 2 5 2 2 4" xfId="1692"/>
    <cellStyle name="Обычный 2 5 2 2 5" xfId="1693"/>
    <cellStyle name="Обычный 2 5 2 3" xfId="1694"/>
    <cellStyle name="Обычный 2 5 2 3 2" xfId="1695"/>
    <cellStyle name="Обычный 2 5 2 3 2 2" xfId="1696"/>
    <cellStyle name="Обычный 2 5 2 3 3" xfId="1697"/>
    <cellStyle name="Обычный 2 5 2 3 4" xfId="1698"/>
    <cellStyle name="Обычный 2 5 2 4" xfId="1699"/>
    <cellStyle name="Обычный 2 5 2 4 2" xfId="1700"/>
    <cellStyle name="Обычный 2 5 2 4 2 2" xfId="1701"/>
    <cellStyle name="Обычный 2 5 2 4 3" xfId="1702"/>
    <cellStyle name="Обычный 2 5 2 5" xfId="1703"/>
    <cellStyle name="Обычный 2 5 2 6" xfId="1704"/>
    <cellStyle name="Обычный 2 5 2 6 2" xfId="1705"/>
    <cellStyle name="Обычный 2 5 2 7" xfId="1706"/>
    <cellStyle name="Обычный 2 5 2 8" xfId="1707"/>
    <cellStyle name="Обычный 2 5 3" xfId="1708"/>
    <cellStyle name="Обычный 2 5 4" xfId="1709"/>
    <cellStyle name="Обычный 2 6" xfId="1710"/>
    <cellStyle name="Обычный 2 6 2" xfId="1711"/>
    <cellStyle name="Обычный 2 6 3" xfId="1712"/>
    <cellStyle name="Обычный 2 6 3 2" xfId="1713"/>
    <cellStyle name="Обычный 2 7" xfId="1714"/>
    <cellStyle name="Обычный 2 7 2" xfId="1715"/>
    <cellStyle name="Обычный 2 7 3" xfId="1716"/>
    <cellStyle name="Обычный 2 7 3 2" xfId="1717"/>
    <cellStyle name="Обычный 2 8" xfId="1718"/>
    <cellStyle name="Обычный 2 8 2" xfId="1719"/>
    <cellStyle name="Обычный 2 8 3" xfId="1720"/>
    <cellStyle name="Обычный 2 8 3 2" xfId="1721"/>
    <cellStyle name="Обычный 2 9" xfId="1722"/>
    <cellStyle name="Обычный 2 9 2" xfId="1723"/>
    <cellStyle name="Обычный 2 9 3" xfId="1724"/>
    <cellStyle name="Обычный 2 9 3 2" xfId="1725"/>
    <cellStyle name="Обычный 2_Аналіз старих тарифів на коміссію27_10_11" xfId="1726"/>
    <cellStyle name="Обычный 20" xfId="1727"/>
    <cellStyle name="Обычный 21" xfId="1728"/>
    <cellStyle name="Обычный 21 2" xfId="3"/>
    <cellStyle name="Обычный 21 2 2" xfId="1729"/>
    <cellStyle name="Обычный 21 4" xfId="1730"/>
    <cellStyle name="Обычный 22" xfId="1731"/>
    <cellStyle name="Обычный 23" xfId="1732"/>
    <cellStyle name="Обычный 24" xfId="1733"/>
    <cellStyle name="Обычный 24 2" xfId="1734"/>
    <cellStyle name="Обычный 24 2 2" xfId="1735"/>
    <cellStyle name="Обычный 24 2 2 2" xfId="1736"/>
    <cellStyle name="Обычный 24 2 2 2 2" xfId="1737"/>
    <cellStyle name="Обычный 24 2 2 3" xfId="1738"/>
    <cellStyle name="Обычный 24 2 2 4" xfId="1739"/>
    <cellStyle name="Обычный 24 2 3" xfId="1740"/>
    <cellStyle name="Обычный 24 2 3 2" xfId="1741"/>
    <cellStyle name="Обычный 24 2 4" xfId="1742"/>
    <cellStyle name="Обычный 24 2 5" xfId="1743"/>
    <cellStyle name="Обычный 24 3" xfId="1744"/>
    <cellStyle name="Обычный 24 3 2" xfId="1745"/>
    <cellStyle name="Обычный 24 3 2 2" xfId="1746"/>
    <cellStyle name="Обычный 24 3 3" xfId="1747"/>
    <cellStyle name="Обычный 24 3 4" xfId="1748"/>
    <cellStyle name="Обычный 24 4" xfId="1749"/>
    <cellStyle name="Обычный 24 4 2" xfId="1750"/>
    <cellStyle name="Обычный 24 5" xfId="1751"/>
    <cellStyle name="Обычный 24 6" xfId="1752"/>
    <cellStyle name="Обычный 25" xfId="1753"/>
    <cellStyle name="Обычный 25 2" xfId="1754"/>
    <cellStyle name="Обычный 25 2 2" xfId="1755"/>
    <cellStyle name="Обычный 25 2 2 2" xfId="1756"/>
    <cellStyle name="Обычный 25 2 2 2 2" xfId="1757"/>
    <cellStyle name="Обычный 25 2 2 3" xfId="1758"/>
    <cellStyle name="Обычный 25 2 2 4" xfId="1759"/>
    <cellStyle name="Обычный 25 2 3" xfId="1760"/>
    <cellStyle name="Обычный 25 2 3 2" xfId="1761"/>
    <cellStyle name="Обычный 25 2 4" xfId="1762"/>
    <cellStyle name="Обычный 25 2 5" xfId="1763"/>
    <cellStyle name="Обычный 25 3" xfId="1764"/>
    <cellStyle name="Обычный 25 3 2" xfId="1765"/>
    <cellStyle name="Обычный 25 3 2 2" xfId="1766"/>
    <cellStyle name="Обычный 25 3 3" xfId="1767"/>
    <cellStyle name="Обычный 25 3 4" xfId="1768"/>
    <cellStyle name="Обычный 25 4" xfId="1769"/>
    <cellStyle name="Обычный 25 4 2" xfId="1770"/>
    <cellStyle name="Обычный 25 5" xfId="1771"/>
    <cellStyle name="Обычный 25 6" xfId="1772"/>
    <cellStyle name="Обычный 26" xfId="1773"/>
    <cellStyle name="Обычный 26 2" xfId="1774"/>
    <cellStyle name="Обычный 26 2 2" xfId="1775"/>
    <cellStyle name="Обычный 26 2 2 2" xfId="1776"/>
    <cellStyle name="Обычный 26 2 2 2 2" xfId="1777"/>
    <cellStyle name="Обычный 26 2 2 3" xfId="1778"/>
    <cellStyle name="Обычный 26 2 2 4" xfId="1779"/>
    <cellStyle name="Обычный 26 2 3" xfId="1780"/>
    <cellStyle name="Обычный 26 2 3 2" xfId="1781"/>
    <cellStyle name="Обычный 26 2 4" xfId="1782"/>
    <cellStyle name="Обычный 26 2 5" xfId="1783"/>
    <cellStyle name="Обычный 26 3" xfId="1784"/>
    <cellStyle name="Обычный 26 3 2" xfId="1785"/>
    <cellStyle name="Обычный 26 3 2 2" xfId="1786"/>
    <cellStyle name="Обычный 26 3 3" xfId="1787"/>
    <cellStyle name="Обычный 26 3 4" xfId="1788"/>
    <cellStyle name="Обычный 26 4" xfId="1789"/>
    <cellStyle name="Обычный 26 4 2" xfId="1790"/>
    <cellStyle name="Обычный 26 5" xfId="1791"/>
    <cellStyle name="Обычный 26 6" xfId="1792"/>
    <cellStyle name="Обычный 27" xfId="1793"/>
    <cellStyle name="Обычный 27 2" xfId="1794"/>
    <cellStyle name="Обычный 27 2 2" xfId="1795"/>
    <cellStyle name="Обычный 27 2 2 2" xfId="1796"/>
    <cellStyle name="Обычный 27 2 2 2 2" xfId="1797"/>
    <cellStyle name="Обычный 27 2 2 3" xfId="1798"/>
    <cellStyle name="Обычный 27 2 2 4" xfId="1799"/>
    <cellStyle name="Обычный 27 2 3" xfId="1800"/>
    <cellStyle name="Обычный 27 2 3 2" xfId="1801"/>
    <cellStyle name="Обычный 27 2 4" xfId="1802"/>
    <cellStyle name="Обычный 27 2 5" xfId="1803"/>
    <cellStyle name="Обычный 27 3" xfId="1804"/>
    <cellStyle name="Обычный 27 3 2" xfId="1805"/>
    <cellStyle name="Обычный 27 3 2 2" xfId="1806"/>
    <cellStyle name="Обычный 27 3 3" xfId="1807"/>
    <cellStyle name="Обычный 27 3 4" xfId="1808"/>
    <cellStyle name="Обычный 27 4" xfId="1809"/>
    <cellStyle name="Обычный 27 4 2" xfId="1810"/>
    <cellStyle name="Обычный 27 5" xfId="1811"/>
    <cellStyle name="Обычный 27 6" xfId="1812"/>
    <cellStyle name="Обычный 28" xfId="1813"/>
    <cellStyle name="Обычный 28 2" xfId="1814"/>
    <cellStyle name="Обычный 29" xfId="1815"/>
    <cellStyle name="Обычный 3" xfId="1816"/>
    <cellStyle name="Обычный 3 10" xfId="1817"/>
    <cellStyle name="Обычный 3 10 2" xfId="1818"/>
    <cellStyle name="Обычный 3 10 2 2" xfId="1819"/>
    <cellStyle name="Обычный 3 10 2 3" xfId="1"/>
    <cellStyle name="Обычный 3 10 2 3 2" xfId="1820"/>
    <cellStyle name="Обычный 3 10 3" xfId="1821"/>
    <cellStyle name="Обычный 3 10 4" xfId="1822"/>
    <cellStyle name="Обычный 3 10 4 2" xfId="1823"/>
    <cellStyle name="Обычный 3 11" xfId="1824"/>
    <cellStyle name="Обычный 3 11 2" xfId="1825"/>
    <cellStyle name="Обычный 3 12" xfId="1826"/>
    <cellStyle name="Обычный 3 12 2" xfId="1827"/>
    <cellStyle name="Обычный 3 13" xfId="1828"/>
    <cellStyle name="Обычный 3 13 2" xfId="1829"/>
    <cellStyle name="Обычный 3 14" xfId="1830"/>
    <cellStyle name="Обычный 3 14 2" xfId="1831"/>
    <cellStyle name="Обычный 3 15" xfId="1832"/>
    <cellStyle name="Обычный 3 16" xfId="1833"/>
    <cellStyle name="Обычный 3 17" xfId="1834"/>
    <cellStyle name="Обычный 3 18" xfId="1835"/>
    <cellStyle name="Обычный 3 19" xfId="1836"/>
    <cellStyle name="Обычный 3 19 2" xfId="1837"/>
    <cellStyle name="Обычный 3 2" xfId="1838"/>
    <cellStyle name="Обычный 3 2 2" xfId="1839"/>
    <cellStyle name="Обычный 3 20" xfId="1840"/>
    <cellStyle name="Обычный 3 21" xfId="1841"/>
    <cellStyle name="Обычный 3 21 2" xfId="1842"/>
    <cellStyle name="Обычный 3 22" xfId="1843"/>
    <cellStyle name="Обычный 3 3" xfId="1844"/>
    <cellStyle name="Обычный 3 3 2" xfId="1845"/>
    <cellStyle name="Обычный 3 3 2 2" xfId="1846"/>
    <cellStyle name="Обычный 3 3 2 3" xfId="1847"/>
    <cellStyle name="Обычный 3 3 3" xfId="1848"/>
    <cellStyle name="Обычный 3 3 4" xfId="1849"/>
    <cellStyle name="Обычный 3 4" xfId="1850"/>
    <cellStyle name="Обычный 3 4 2" xfId="1851"/>
    <cellStyle name="Обычный 3 4 3" xfId="1852"/>
    <cellStyle name="Обычный 3 4 3 2" xfId="1853"/>
    <cellStyle name="Обычный 3 4 4" xfId="1854"/>
    <cellStyle name="Обычный 3 5" xfId="1855"/>
    <cellStyle name="Обычный 3 5 2" xfId="1856"/>
    <cellStyle name="Обычный 3 5 3" xfId="1857"/>
    <cellStyle name="Обычный 3 6" xfId="1858"/>
    <cellStyle name="Обычный 3 6 2" xfId="1859"/>
    <cellStyle name="Обычный 3 7" xfId="1860"/>
    <cellStyle name="Обычный 3 7 2" xfId="1861"/>
    <cellStyle name="Обычный 3 8" xfId="1862"/>
    <cellStyle name="Обычный 3 8 2" xfId="1863"/>
    <cellStyle name="Обычный 3 8 3" xfId="1864"/>
    <cellStyle name="Обычный 3 8 4" xfId="1865"/>
    <cellStyle name="Обычный 3 9" xfId="1866"/>
    <cellStyle name="Обычный 3 9 2" xfId="1867"/>
    <cellStyle name="Обычный 3 9 3" xfId="1868"/>
    <cellStyle name="Обычный 3 9 4" xfId="1869"/>
    <cellStyle name="Обычный 3_Дефицит_7 млрд_0608_бс" xfId="1870"/>
    <cellStyle name="Обычный 30" xfId="1871"/>
    <cellStyle name="Обычный 31" xfId="1872"/>
    <cellStyle name="Обычный 31 2" xfId="1873"/>
    <cellStyle name="Обычный 31 2 2" xfId="1874"/>
    <cellStyle name="Обычный 31 2 2 2" xfId="1875"/>
    <cellStyle name="Обычный 31 2 3" xfId="1876"/>
    <cellStyle name="Обычный 31 2 4" xfId="1877"/>
    <cellStyle name="Обычный 31 3" xfId="1878"/>
    <cellStyle name="Обычный 31 3 2" xfId="1879"/>
    <cellStyle name="Обычный 31 4" xfId="1880"/>
    <cellStyle name="Обычный 31 5" xfId="1881"/>
    <cellStyle name="Обычный 32" xfId="1882"/>
    <cellStyle name="Обычный 32 2" xfId="1883"/>
    <cellStyle name="Обычный 32 3" xfId="1884"/>
    <cellStyle name="Обычный 33" xfId="1885"/>
    <cellStyle name="Обычный 33 2" xfId="1886"/>
    <cellStyle name="Обычный 33 3" xfId="1887"/>
    <cellStyle name="Обычный 34" xfId="1888"/>
    <cellStyle name="Обычный 34 2" xfId="1889"/>
    <cellStyle name="Обычный 34 3" xfId="1890"/>
    <cellStyle name="Обычный 35" xfId="1891"/>
    <cellStyle name="Обычный 35 2" xfId="1892"/>
    <cellStyle name="Обычный 35 3" xfId="1893"/>
    <cellStyle name="Обычный 36" xfId="1894"/>
    <cellStyle name="Обычный 36 2" xfId="1895"/>
    <cellStyle name="Обычный 36 3" xfId="1896"/>
    <cellStyle name="Обычный 37" xfId="1897"/>
    <cellStyle name="Обычный 37 2" xfId="1898"/>
    <cellStyle name="Обычный 37 3" xfId="1899"/>
    <cellStyle name="Обычный 38" xfId="1900"/>
    <cellStyle name="Обычный 38 2" xfId="1901"/>
    <cellStyle name="Обычный 38 2 2" xfId="1902"/>
    <cellStyle name="Обычный 38 3" xfId="1903"/>
    <cellStyle name="Обычный 38 4" xfId="1904"/>
    <cellStyle name="Обычный 39" xfId="1905"/>
    <cellStyle name="Обычный 39 2" xfId="1906"/>
    <cellStyle name="Обычный 39 2 2" xfId="1907"/>
    <cellStyle name="Обычный 39 3" xfId="1908"/>
    <cellStyle name="Обычный 39 4" xfId="1909"/>
    <cellStyle name="Обычный 4" xfId="1910"/>
    <cellStyle name="Обычный 4 10" xfId="1911"/>
    <cellStyle name="Обычный 4 2" xfId="1912"/>
    <cellStyle name="Обычный 4 2 2" xfId="1913"/>
    <cellStyle name="Обычный 4 2 2 2" xfId="1914"/>
    <cellStyle name="Обычный 4 2 2 2 2" xfId="1915"/>
    <cellStyle name="Обычный 4 2 2 2 2 2" xfId="1916"/>
    <cellStyle name="Обычный 4 2 2 2 3" xfId="1917"/>
    <cellStyle name="Обычный 4 2 2 2 4" xfId="1918"/>
    <cellStyle name="Обычный 4 2 2 3" xfId="1919"/>
    <cellStyle name="Обычный 4 2 2 3 2" xfId="1920"/>
    <cellStyle name="Обычный 4 2 2 3 2 2" xfId="1921"/>
    <cellStyle name="Обычный 4 2 2 3 3" xfId="1922"/>
    <cellStyle name="Обычный 4 2 2 4" xfId="1923"/>
    <cellStyle name="Обычный 4 2 2 4 2" xfId="1924"/>
    <cellStyle name="Обычный 4 2 2 5" xfId="1925"/>
    <cellStyle name="Обычный 4 2 2 6" xfId="1926"/>
    <cellStyle name="Обычный 4 2 3" xfId="1927"/>
    <cellStyle name="Обычный 4 2 3 2" xfId="1928"/>
    <cellStyle name="Обычный 4 2 3 2 2" xfId="1929"/>
    <cellStyle name="Обычный 4 2 3 2 2 2" xfId="1930"/>
    <cellStyle name="Обычный 4 2 3 2 3" xfId="1931"/>
    <cellStyle name="Обычный 4 2 3 2 4" xfId="1932"/>
    <cellStyle name="Обычный 4 2 3 3" xfId="1933"/>
    <cellStyle name="Обычный 4 2 3 3 2" xfId="1934"/>
    <cellStyle name="Обычный 4 2 3 3 2 2" xfId="1935"/>
    <cellStyle name="Обычный 4 2 3 3 3" xfId="1936"/>
    <cellStyle name="Обычный 4 2 3 4" xfId="1937"/>
    <cellStyle name="Обычный 4 2 3 5" xfId="1938"/>
    <cellStyle name="Обычный 4 2 3 5 2" xfId="1939"/>
    <cellStyle name="Обычный 4 2 3 6" xfId="1940"/>
    <cellStyle name="Обычный 4 2 3 7" xfId="1941"/>
    <cellStyle name="Обычный 4 2 4" xfId="1942"/>
    <cellStyle name="Обычный 4 2 4 2" xfId="1943"/>
    <cellStyle name="Обычный 4 2 5" xfId="1944"/>
    <cellStyle name="Обычный 4 3" xfId="1945"/>
    <cellStyle name="Обычный 4 3 2" xfId="1946"/>
    <cellStyle name="Обычный 4 3 2 2" xfId="1947"/>
    <cellStyle name="Обычный 4 3 2 2 2" xfId="1948"/>
    <cellStyle name="Обычный 4 3 2 2 2 2" xfId="1949"/>
    <cellStyle name="Обычный 4 3 2 2 3" xfId="1950"/>
    <cellStyle name="Обычный 4 3 2 2 4" xfId="1951"/>
    <cellStyle name="Обычный 4 3 2 3" xfId="1952"/>
    <cellStyle name="Обычный 4 3 2 3 2" xfId="1953"/>
    <cellStyle name="Обычный 4 3 2 3 2 2" xfId="1954"/>
    <cellStyle name="Обычный 4 3 2 3 3" xfId="1955"/>
    <cellStyle name="Обычный 4 3 2 4" xfId="1956"/>
    <cellStyle name="Обычный 4 3 2 4 2" xfId="1957"/>
    <cellStyle name="Обычный 4 3 2 5" xfId="1958"/>
    <cellStyle name="Обычный 4 3 2 6" xfId="1959"/>
    <cellStyle name="Обычный 4 3 3" xfId="1960"/>
    <cellStyle name="Обычный 4 3 3 2" xfId="1961"/>
    <cellStyle name="Обычный 4 3 3 2 2" xfId="1962"/>
    <cellStyle name="Обычный 4 3 3 3" xfId="1963"/>
    <cellStyle name="Обычный 4 3 3 4" xfId="1964"/>
    <cellStyle name="Обычный 4 3 4" xfId="1965"/>
    <cellStyle name="Обычный 4 3 4 2" xfId="1966"/>
    <cellStyle name="Обычный 4 3 4 2 2" xfId="1967"/>
    <cellStyle name="Обычный 4 3 4 3" xfId="1968"/>
    <cellStyle name="Обычный 4 3 5" xfId="1969"/>
    <cellStyle name="Обычный 4 3 5 2" xfId="1970"/>
    <cellStyle name="Обычный 4 3 6" xfId="1971"/>
    <cellStyle name="Обычный 4 3 7" xfId="1972"/>
    <cellStyle name="Обычный 4 4" xfId="1973"/>
    <cellStyle name="Обычный 4 4 2" xfId="1974"/>
    <cellStyle name="Обычный 4 4 3" xfId="1975"/>
    <cellStyle name="Обычный 4 4 3 2" xfId="1976"/>
    <cellStyle name="Обычный 4 5" xfId="1977"/>
    <cellStyle name="Обычный 4 5 2" xfId="1978"/>
    <cellStyle name="Обычный 4 5 3" xfId="1979"/>
    <cellStyle name="Обычный 4 5 3 2" xfId="1980"/>
    <cellStyle name="Обычный 4 6" xfId="1981"/>
    <cellStyle name="Обычный 4 6 2" xfId="1982"/>
    <cellStyle name="Обычный 4 6 3" xfId="1983"/>
    <cellStyle name="Обычный 4 6 3 2" xfId="1984"/>
    <cellStyle name="Обычный 4 7" xfId="1985"/>
    <cellStyle name="Обычный 4 8" xfId="1986"/>
    <cellStyle name="Обычный 4 9" xfId="1987"/>
    <cellStyle name="Обычный 4 9 2" xfId="1988"/>
    <cellStyle name="Обычный 40" xfId="1989"/>
    <cellStyle name="Обычный 41" xfId="1990"/>
    <cellStyle name="Обычный 42" xfId="1991"/>
    <cellStyle name="Обычный 42 2" xfId="1992"/>
    <cellStyle name="Обычный 42 2 2" xfId="1993"/>
    <cellStyle name="Обычный 42 3" xfId="1994"/>
    <cellStyle name="Обычный 42 4" xfId="1995"/>
    <cellStyle name="Обычный 43" xfId="1996"/>
    <cellStyle name="Обычный 43 2" xfId="1997"/>
    <cellStyle name="Обычный 44" xfId="1998"/>
    <cellStyle name="Обычный 44 2" xfId="1999"/>
    <cellStyle name="Обычный 45" xfId="2000"/>
    <cellStyle name="Обычный 45 2" xfId="2001"/>
    <cellStyle name="Обычный 46" xfId="2002"/>
    <cellStyle name="Обычный 46 2" xfId="2003"/>
    <cellStyle name="Обычный 47" xfId="2004"/>
    <cellStyle name="Обычный 47 2" xfId="2005"/>
    <cellStyle name="Обычный 48" xfId="2006"/>
    <cellStyle name="Обычный 48 2" xfId="2007"/>
    <cellStyle name="Обычный 49" xfId="2008"/>
    <cellStyle name="Обычный 49 2" xfId="2009"/>
    <cellStyle name="Обычный 5" xfId="2010"/>
    <cellStyle name="Обычный 5 10" xfId="2011"/>
    <cellStyle name="Обычный 5 2" xfId="2012"/>
    <cellStyle name="Обычный 5 2 2" xfId="2013"/>
    <cellStyle name="Обычный 5 2 2 2" xfId="2014"/>
    <cellStyle name="Обычный 5 2 3" xfId="2015"/>
    <cellStyle name="Обычный 5 2 3 2" xfId="2016"/>
    <cellStyle name="Обычный 5 2 3 2 2" xfId="2017"/>
    <cellStyle name="Обычный 5 2 3 2 2 2" xfId="2018"/>
    <cellStyle name="Обычный 5 2 3 2 3" xfId="2019"/>
    <cellStyle name="Обычный 5 2 3 2 4" xfId="2020"/>
    <cellStyle name="Обычный 5 2 3 3" xfId="2021"/>
    <cellStyle name="Обычный 5 2 3 3 2" xfId="2022"/>
    <cellStyle name="Обычный 5 2 3 4" xfId="2023"/>
    <cellStyle name="Обычный 5 2 3 5" xfId="2024"/>
    <cellStyle name="Обычный 5 2 4" xfId="2025"/>
    <cellStyle name="Обычный 5 2 4 2" xfId="2026"/>
    <cellStyle name="Обычный 5 2 4 2 2" xfId="2027"/>
    <cellStyle name="Обычный 5 2 4 2 2 2" xfId="2028"/>
    <cellStyle name="Обычный 5 2 4 2 3" xfId="2029"/>
    <cellStyle name="Обычный 5 2 4 2 4" xfId="2030"/>
    <cellStyle name="Обычный 5 2 4 3" xfId="2031"/>
    <cellStyle name="Обычный 5 2 4 3 2" xfId="2032"/>
    <cellStyle name="Обычный 5 2 4 4" xfId="2033"/>
    <cellStyle name="Обычный 5 2 4 5" xfId="2034"/>
    <cellStyle name="Обычный 5 2 5" xfId="2035"/>
    <cellStyle name="Обычный 5 3" xfId="2036"/>
    <cellStyle name="Обычный 5 3 2" xfId="2037"/>
    <cellStyle name="Обычный 5 3 2 2" xfId="2038"/>
    <cellStyle name="Обычный 5 3 2 2 2" xfId="2039"/>
    <cellStyle name="Обычный 5 3 2 2 2 2" xfId="2040"/>
    <cellStyle name="Обычный 5 3 2 2 3" xfId="2041"/>
    <cellStyle name="Обычный 5 3 2 2 4" xfId="2042"/>
    <cellStyle name="Обычный 5 3 2 3" xfId="2043"/>
    <cellStyle name="Обычный 5 3 2 3 2" xfId="2044"/>
    <cellStyle name="Обычный 5 3 2 4" xfId="2045"/>
    <cellStyle name="Обычный 5 3 2 5" xfId="2046"/>
    <cellStyle name="Обычный 5 3 3" xfId="2047"/>
    <cellStyle name="Обычный 5 3 3 2" xfId="2048"/>
    <cellStyle name="Обычный 5 3 3 2 2" xfId="2049"/>
    <cellStyle name="Обычный 5 3 3 3" xfId="2050"/>
    <cellStyle name="Обычный 5 3 3 4" xfId="2051"/>
    <cellStyle name="Обычный 5 3 4" xfId="2052"/>
    <cellStyle name="Обычный 5 3 4 2" xfId="2053"/>
    <cellStyle name="Обычный 5 3 4 2 2" xfId="2054"/>
    <cellStyle name="Обычный 5 3 4 3" xfId="2055"/>
    <cellStyle name="Обычный 5 3 5" xfId="2056"/>
    <cellStyle name="Обычный 5 3 5 2" xfId="2057"/>
    <cellStyle name="Обычный 5 3 6" xfId="2058"/>
    <cellStyle name="Обычный 5 3 7" xfId="2059"/>
    <cellStyle name="Обычный 5 4" xfId="2060"/>
    <cellStyle name="Обычный 5 4 2" xfId="2061"/>
    <cellStyle name="Обычный 5 4 2 2" xfId="2062"/>
    <cellStyle name="Обычный 5 4 2 2 2" xfId="2063"/>
    <cellStyle name="Обычный 5 4 2 2 2 2" xfId="2064"/>
    <cellStyle name="Обычный 5 4 2 2 3" xfId="2065"/>
    <cellStyle name="Обычный 5 4 2 2 4" xfId="2066"/>
    <cellStyle name="Обычный 5 4 2 3" xfId="2067"/>
    <cellStyle name="Обычный 5 4 2 3 2" xfId="2068"/>
    <cellStyle name="Обычный 5 4 2 4" xfId="2069"/>
    <cellStyle name="Обычный 5 4 2 5" xfId="2070"/>
    <cellStyle name="Обычный 5 4 3" xfId="2071"/>
    <cellStyle name="Обычный 5 4 3 2" xfId="2072"/>
    <cellStyle name="Обычный 5 4 3 2 2" xfId="2073"/>
    <cellStyle name="Обычный 5 4 3 3" xfId="2074"/>
    <cellStyle name="Обычный 5 4 3 4" xfId="2075"/>
    <cellStyle name="Обычный 5 4 4" xfId="2076"/>
    <cellStyle name="Обычный 5 4 4 2" xfId="2077"/>
    <cellStyle name="Обычный 5 4 5" xfId="2078"/>
    <cellStyle name="Обычный 5 4 6" xfId="2079"/>
    <cellStyle name="Обычный 5 5" xfId="2080"/>
    <cellStyle name="Обычный 5 5 2" xfId="2081"/>
    <cellStyle name="Обычный 5 5 2 2" xfId="2082"/>
    <cellStyle name="Обычный 5 5 2 2 2" xfId="2083"/>
    <cellStyle name="Обычный 5 5 2 2 2 2" xfId="2084"/>
    <cellStyle name="Обычный 5 5 2 2 3" xfId="2085"/>
    <cellStyle name="Обычный 5 5 2 2 4" xfId="2086"/>
    <cellStyle name="Обычный 5 5 2 3" xfId="2087"/>
    <cellStyle name="Обычный 5 5 2 3 2" xfId="2088"/>
    <cellStyle name="Обычный 5 5 2 4" xfId="2089"/>
    <cellStyle name="Обычный 5 5 2 5" xfId="2090"/>
    <cellStyle name="Обычный 5 5 3" xfId="2091"/>
    <cellStyle name="Обычный 5 5 3 2" xfId="2092"/>
    <cellStyle name="Обычный 5 5 3 2 2" xfId="2093"/>
    <cellStyle name="Обычный 5 5 3 3" xfId="2094"/>
    <cellStyle name="Обычный 5 5 3 4" xfId="2095"/>
    <cellStyle name="Обычный 5 5 4" xfId="2096"/>
    <cellStyle name="Обычный 5 5 4 2" xfId="2097"/>
    <cellStyle name="Обычный 5 5 5" xfId="2098"/>
    <cellStyle name="Обычный 5 5 6" xfId="2099"/>
    <cellStyle name="Обычный 5 6" xfId="2100"/>
    <cellStyle name="Обычный 5 6 2" xfId="2101"/>
    <cellStyle name="Обычный 5 6 2 2" xfId="2102"/>
    <cellStyle name="Обычный 5 6 2 2 2" xfId="2103"/>
    <cellStyle name="Обычный 5 6 2 3" xfId="2104"/>
    <cellStyle name="Обычный 5 6 2 4" xfId="2105"/>
    <cellStyle name="Обычный 5 6 3" xfId="2106"/>
    <cellStyle name="Обычный 5 6 3 2" xfId="2107"/>
    <cellStyle name="Обычный 5 6 4" xfId="2108"/>
    <cellStyle name="Обычный 5 6 5" xfId="2109"/>
    <cellStyle name="Обычный 5 7" xfId="2110"/>
    <cellStyle name="Обычный 5 7 2" xfId="2111"/>
    <cellStyle name="Обычный 5 7 2 2" xfId="2112"/>
    <cellStyle name="Обычный 5 7 2 2 2" xfId="2113"/>
    <cellStyle name="Обычный 5 7 2 3" xfId="2114"/>
    <cellStyle name="Обычный 5 7 2 4" xfId="2115"/>
    <cellStyle name="Обычный 5 7 3" xfId="2116"/>
    <cellStyle name="Обычный 5 7 3 2" xfId="2117"/>
    <cellStyle name="Обычный 5 7 4" xfId="2118"/>
    <cellStyle name="Обычный 5 7 5" xfId="2119"/>
    <cellStyle name="Обычный 5 8" xfId="2120"/>
    <cellStyle name="Обычный 5 9" xfId="2121"/>
    <cellStyle name="Обычный 50" xfId="2122"/>
    <cellStyle name="Обычный 50 2" xfId="2123"/>
    <cellStyle name="Обычный 51" xfId="2124"/>
    <cellStyle name="Обычный 51 2" xfId="2125"/>
    <cellStyle name="Обычный 52" xfId="2126"/>
    <cellStyle name="Обычный 52 2" xfId="2127"/>
    <cellStyle name="Обычный 53" xfId="2128"/>
    <cellStyle name="Обычный 53 2" xfId="2129"/>
    <cellStyle name="Обычный 54" xfId="2130"/>
    <cellStyle name="Обычный 54 2" xfId="2131"/>
    <cellStyle name="Обычный 55" xfId="2132"/>
    <cellStyle name="Обычный 55 2" xfId="2133"/>
    <cellStyle name="Обычный 56" xfId="2134"/>
    <cellStyle name="Обычный 56 2" xfId="2135"/>
    <cellStyle name="Обычный 57" xfId="2136"/>
    <cellStyle name="Обычный 57 2" xfId="2137"/>
    <cellStyle name="Обычный 58" xfId="2138"/>
    <cellStyle name="Обычный 58 2" xfId="2139"/>
    <cellStyle name="Обычный 59" xfId="2140"/>
    <cellStyle name="Обычный 59 2" xfId="2141"/>
    <cellStyle name="Обычный 6" xfId="2142"/>
    <cellStyle name="Обычный 6 10" xfId="2143"/>
    <cellStyle name="Обычный 6 11" xfId="2144"/>
    <cellStyle name="Обычный 6 11 2" xfId="2145"/>
    <cellStyle name="Обычный 6 12" xfId="2146"/>
    <cellStyle name="Обычный 6 13" xfId="2147"/>
    <cellStyle name="Обычный 6 2" xfId="2148"/>
    <cellStyle name="Обычный 6 2 2" xfId="2149"/>
    <cellStyle name="Обычный 6 2 3" xfId="2150"/>
    <cellStyle name="Обычный 6 2 3 2" xfId="2151"/>
    <cellStyle name="Обычный 6 2 3 2 2" xfId="2152"/>
    <cellStyle name="Обычный 6 2 3 3" xfId="2153"/>
    <cellStyle name="Обычный 6 2 3 4" xfId="2154"/>
    <cellStyle name="Обычный 6 2 4" xfId="2155"/>
    <cellStyle name="Обычный 6 2 4 2" xfId="2156"/>
    <cellStyle name="Обычный 6 2 4 2 2" xfId="2157"/>
    <cellStyle name="Обычный 6 2 4 3" xfId="2158"/>
    <cellStyle name="Обычный 6 2 4 4" xfId="2159"/>
    <cellStyle name="Обычный 6 2 5" xfId="2160"/>
    <cellStyle name="Обычный 6 2 5 2" xfId="2161"/>
    <cellStyle name="Обычный 6 2 5 2 2" xfId="2162"/>
    <cellStyle name="Обычный 6 2 5 3" xfId="2163"/>
    <cellStyle name="Обычный 6 2 6" xfId="2164"/>
    <cellStyle name="Обычный 6 2 6 2" xfId="2165"/>
    <cellStyle name="Обычный 6 2 7" xfId="2166"/>
    <cellStyle name="Обычный 6 2 8" xfId="2167"/>
    <cellStyle name="Обычный 6 3" xfId="2168"/>
    <cellStyle name="Обычный 6 3 2" xfId="2169"/>
    <cellStyle name="Обычный 6 3 3" xfId="2170"/>
    <cellStyle name="Обычный 6 4" xfId="2171"/>
    <cellStyle name="Обычный 6 5" xfId="2172"/>
    <cellStyle name="Обычный 6 6" xfId="2173"/>
    <cellStyle name="Обычный 6 6 2" xfId="2174"/>
    <cellStyle name="Обычный 6 6 2 2" xfId="2175"/>
    <cellStyle name="Обычный 6 6 3" xfId="2176"/>
    <cellStyle name="Обычный 6 6 4" xfId="2177"/>
    <cellStyle name="Обычный 6 7" xfId="2178"/>
    <cellStyle name="Обычный 6 8" xfId="2179"/>
    <cellStyle name="Обычный 6 8 2" xfId="2180"/>
    <cellStyle name="Обычный 6 8 2 2" xfId="2181"/>
    <cellStyle name="Обычный 6 8 3" xfId="2182"/>
    <cellStyle name="Обычный 6 8 4" xfId="2183"/>
    <cellStyle name="Обычный 6 9" xfId="2184"/>
    <cellStyle name="Обычный 6 9 2" xfId="2185"/>
    <cellStyle name="Обычный 6 9 2 2" xfId="2186"/>
    <cellStyle name="Обычный 6 9 3" xfId="2187"/>
    <cellStyle name="Обычный 6_Амортизация_ОС КП ПТС_план_2018" xfId="2188"/>
    <cellStyle name="Обычный 60" xfId="2189"/>
    <cellStyle name="Обычный 60 2" xfId="2190"/>
    <cellStyle name="Обычный 61" xfId="2191"/>
    <cellStyle name="Обычный 61 2" xfId="2192"/>
    <cellStyle name="Обычный 62" xfId="2193"/>
    <cellStyle name="Обычный 62 2" xfId="2194"/>
    <cellStyle name="Обычный 62 2 2" xfId="2195"/>
    <cellStyle name="Обычный 62 3" xfId="2196"/>
    <cellStyle name="Обычный 63" xfId="2197"/>
    <cellStyle name="Обычный 64" xfId="2198"/>
    <cellStyle name="Обычный 64 2" xfId="2199"/>
    <cellStyle name="Обычный 65" xfId="2200"/>
    <cellStyle name="Обычный 66" xfId="2201"/>
    <cellStyle name="Обычный 7" xfId="2202"/>
    <cellStyle name="Обычный 7 2" xfId="2203"/>
    <cellStyle name="Обычный 7 2 2" xfId="2204"/>
    <cellStyle name="Обычный 7 2 2 2" xfId="2205"/>
    <cellStyle name="Обычный 7 2 2 2 2" xfId="2206"/>
    <cellStyle name="Обычный 7 2 2 2 2 2" xfId="2207"/>
    <cellStyle name="Обычный 7 2 2 2 3" xfId="2208"/>
    <cellStyle name="Обычный 7 2 2 2 4" xfId="2209"/>
    <cellStyle name="Обычный 7 2 2 3" xfId="2210"/>
    <cellStyle name="Обычный 7 2 2 3 2" xfId="2211"/>
    <cellStyle name="Обычный 7 2 2 4" xfId="2212"/>
    <cellStyle name="Обычный 7 2 2 5" xfId="2213"/>
    <cellStyle name="Обычный 7 2 3" xfId="2214"/>
    <cellStyle name="Обычный 7 2 3 2" xfId="2215"/>
    <cellStyle name="Обычный 7 2 3 2 2" xfId="2216"/>
    <cellStyle name="Обычный 7 2 3 3" xfId="2217"/>
    <cellStyle name="Обычный 7 2 3 4" xfId="2218"/>
    <cellStyle name="Обычный 7 2 4" xfId="2219"/>
    <cellStyle name="Обычный 7 2 4 2" xfId="2220"/>
    <cellStyle name="Обычный 7 2 4 2 2" xfId="2221"/>
    <cellStyle name="Обычный 7 2 4 3" xfId="2222"/>
    <cellStyle name="Обычный 7 2 5" xfId="2223"/>
    <cellStyle name="Обычный 7 2 6" xfId="2224"/>
    <cellStyle name="Обычный 7 2 6 2" xfId="2225"/>
    <cellStyle name="Обычный 7 2 7" xfId="2226"/>
    <cellStyle name="Обычный 7 2 8" xfId="2227"/>
    <cellStyle name="Обычный 7 3" xfId="2228"/>
    <cellStyle name="Обычный 7 4" xfId="2229"/>
    <cellStyle name="Обычный 7 5" xfId="2230"/>
    <cellStyle name="Обычный 7 6" xfId="2231"/>
    <cellStyle name="Обычный 8" xfId="2232"/>
    <cellStyle name="Обычный 8 10" xfId="2233"/>
    <cellStyle name="Обычный 8 11" xfId="2234"/>
    <cellStyle name="Обычный 8 2" xfId="2235"/>
    <cellStyle name="Обычный 8 2 2" xfId="2236"/>
    <cellStyle name="Обычный 8 2 3" xfId="2237"/>
    <cellStyle name="Обычный 8 3" xfId="2238"/>
    <cellStyle name="Обычный 8 4" xfId="2239"/>
    <cellStyle name="Обычный 8 4 2" xfId="2240"/>
    <cellStyle name="Обычный 8 4 3" xfId="2241"/>
    <cellStyle name="Обычный 8 5" xfId="2242"/>
    <cellStyle name="Обычный 8 5 2" xfId="2243"/>
    <cellStyle name="Обычный 8 5 2 2" xfId="2244"/>
    <cellStyle name="Обычный 8 5 3" xfId="2245"/>
    <cellStyle name="Обычный 8 5 4" xfId="2246"/>
    <cellStyle name="Обычный 8 6" xfId="2247"/>
    <cellStyle name="Обычный 8 6 2" xfId="2248"/>
    <cellStyle name="Обычный 8 6 2 2" xfId="2249"/>
    <cellStyle name="Обычный 8 6 3" xfId="2250"/>
    <cellStyle name="Обычный 8 6 4" xfId="2251"/>
    <cellStyle name="Обычный 8 7" xfId="2252"/>
    <cellStyle name="Обычный 8 7 2" xfId="2253"/>
    <cellStyle name="Обычный 8 7 2 2" xfId="2254"/>
    <cellStyle name="Обычный 8 7 3" xfId="2255"/>
    <cellStyle name="Обычный 8 8" xfId="2256"/>
    <cellStyle name="Обычный 8 9" xfId="2257"/>
    <cellStyle name="Обычный 8 9 2" xfId="2258"/>
    <cellStyle name="Обычный 9" xfId="2259"/>
    <cellStyle name="Обычный 9 2" xfId="2260"/>
    <cellStyle name="Обычный 9 2 2" xfId="2261"/>
    <cellStyle name="Обычный 9 2 3" xfId="2262"/>
    <cellStyle name="Обычный 9 3" xfId="2263"/>
    <cellStyle name="Обычный 9 4" xfId="2264"/>
    <cellStyle name="Підсумок" xfId="2265"/>
    <cellStyle name="Підсумок 1" xfId="2266"/>
    <cellStyle name="Підсумок 1 2" xfId="2267"/>
    <cellStyle name="Підсумок 2" xfId="2268"/>
    <cellStyle name="Підсумок 2 2" xfId="2269"/>
    <cellStyle name="Підсумок 3" xfId="2270"/>
    <cellStyle name="Підсумок 3 2" xfId="2271"/>
    <cellStyle name="Підсумок 4" xfId="2272"/>
    <cellStyle name="Підсумок 4 2" xfId="2273"/>
    <cellStyle name="Підсумок 5" xfId="2274"/>
    <cellStyle name="Підсумок_ЗапасыЛена2" xfId="2275"/>
    <cellStyle name="Плохой 2" xfId="2276"/>
    <cellStyle name="Плохой 2 2" xfId="2277"/>
    <cellStyle name="Плохой 2 3" xfId="2278"/>
    <cellStyle name="Плохой 2 4" xfId="2279"/>
    <cellStyle name="Плохой 3" xfId="2280"/>
    <cellStyle name="Плохой 4" xfId="2281"/>
    <cellStyle name="Плохой 5" xfId="2282"/>
    <cellStyle name="Поганий" xfId="2283"/>
    <cellStyle name="Поганий 1" xfId="2284"/>
    <cellStyle name="Поганий 2" xfId="2285"/>
    <cellStyle name="Поганий 3" xfId="2286"/>
    <cellStyle name="Поганий 4" xfId="2287"/>
    <cellStyle name="Поганий_ЗапасыЛена2" xfId="2288"/>
    <cellStyle name="Пояснение 2" xfId="2289"/>
    <cellStyle name="Пояснение 2 2" xfId="2290"/>
    <cellStyle name="Пояснение 2 3" xfId="2291"/>
    <cellStyle name="Пояснение 2 4" xfId="2292"/>
    <cellStyle name="Пояснение 3" xfId="2293"/>
    <cellStyle name="Пояснение 4" xfId="2294"/>
    <cellStyle name="Пояснение 5" xfId="2295"/>
    <cellStyle name="Пояснение 6" xfId="2296"/>
    <cellStyle name="Примечание 2" xfId="2297"/>
    <cellStyle name="Примечание 2 2" xfId="2298"/>
    <cellStyle name="Примечание 2 2 2" xfId="2299"/>
    <cellStyle name="Примечание 2 3" xfId="2300"/>
    <cellStyle name="Примечание 2 3 2" xfId="2301"/>
    <cellStyle name="Примечание 2 4" xfId="2302"/>
    <cellStyle name="Примечание 2 4 2" xfId="2303"/>
    <cellStyle name="Примечание 2 5" xfId="2304"/>
    <cellStyle name="Примечание 2 5 2" xfId="2305"/>
    <cellStyle name="Примечание 2 5 2 2" xfId="2306"/>
    <cellStyle name="Примечание 2 5 3" xfId="2307"/>
    <cellStyle name="Примечание 2 6" xfId="2308"/>
    <cellStyle name="Примечание 2 6 2" xfId="2309"/>
    <cellStyle name="Примечание 2 7" xfId="2310"/>
    <cellStyle name="Примечание 2 8" xfId="2311"/>
    <cellStyle name="Примечание 2 9" xfId="2312"/>
    <cellStyle name="Примечание 3" xfId="2313"/>
    <cellStyle name="Примечание 3 2" xfId="2314"/>
    <cellStyle name="Примечание 3 2 2" xfId="2315"/>
    <cellStyle name="Примечание 3 3" xfId="2316"/>
    <cellStyle name="Примечание 4" xfId="2317"/>
    <cellStyle name="Примечание 4 2" xfId="2318"/>
    <cellStyle name="Примечание 5" xfId="2319"/>
    <cellStyle name="Примечание 5 2" xfId="2320"/>
    <cellStyle name="Примечание 6" xfId="2321"/>
    <cellStyle name="Примечание 6 2" xfId="2322"/>
    <cellStyle name="Примечание 7" xfId="2323"/>
    <cellStyle name="Примечание 7 2" xfId="2324"/>
    <cellStyle name="Примітка" xfId="2325"/>
    <cellStyle name="Примітка 1" xfId="2326"/>
    <cellStyle name="Примітка 1 2" xfId="2327"/>
    <cellStyle name="Примітка 2" xfId="2328"/>
    <cellStyle name="Примітка 2 2" xfId="2329"/>
    <cellStyle name="Примітка 3" xfId="2330"/>
    <cellStyle name="Примітка 3 2" xfId="2331"/>
    <cellStyle name="Примітка 4" xfId="2332"/>
    <cellStyle name="Примітка 4 2" xfId="2333"/>
    <cellStyle name="Примітка 5" xfId="2334"/>
    <cellStyle name="Примітка_ЗапасыЛена2" xfId="2335"/>
    <cellStyle name="Процентный 10" xfId="2336"/>
    <cellStyle name="Процентный 11" xfId="2337"/>
    <cellStyle name="Процентный 12" xfId="2338"/>
    <cellStyle name="Процентный 13" xfId="2339"/>
    <cellStyle name="Процентный 14" xfId="2340"/>
    <cellStyle name="Процентный 15" xfId="2341"/>
    <cellStyle name="Процентный 16" xfId="2342"/>
    <cellStyle name="Процентный 16 2" xfId="2343"/>
    <cellStyle name="Процентный 16 3" xfId="2344"/>
    <cellStyle name="Процентный 16 3 2" xfId="2345"/>
    <cellStyle name="Процентный 16 4" xfId="2346"/>
    <cellStyle name="Процентный 16 5" xfId="2347"/>
    <cellStyle name="Процентный 17" xfId="2348"/>
    <cellStyle name="Процентный 18" xfId="2349"/>
    <cellStyle name="Процентный 2" xfId="2350"/>
    <cellStyle name="Процентный 2 10" xfId="2351"/>
    <cellStyle name="Процентный 2 11" xfId="2352"/>
    <cellStyle name="Процентный 2 12" xfId="2353"/>
    <cellStyle name="Процентный 2 13" xfId="2354"/>
    <cellStyle name="Процентный 2 14" xfId="2355"/>
    <cellStyle name="Процентный 2 15" xfId="2356"/>
    <cellStyle name="Процентный 2 16" xfId="2357"/>
    <cellStyle name="Процентный 2 17" xfId="2358"/>
    <cellStyle name="Процентный 2 18" xfId="2359"/>
    <cellStyle name="Процентный 2 19" xfId="2360"/>
    <cellStyle name="Процентный 2 2" xfId="2361"/>
    <cellStyle name="Процентный 2 2 2" xfId="2362"/>
    <cellStyle name="Процентный 2 2 2 2" xfId="2363"/>
    <cellStyle name="Процентный 2 2 3" xfId="2364"/>
    <cellStyle name="Процентный 2 2 4" xfId="2365"/>
    <cellStyle name="Процентный 2 2 5" xfId="2366"/>
    <cellStyle name="Процентный 2 20" xfId="2367"/>
    <cellStyle name="Процентный 2 21" xfId="2368"/>
    <cellStyle name="Процентный 2 22" xfId="2369"/>
    <cellStyle name="Процентный 2 23" xfId="2370"/>
    <cellStyle name="Процентный 2 3" xfId="2371"/>
    <cellStyle name="Процентный 2 3 2" xfId="2372"/>
    <cellStyle name="Процентный 2 3 3" xfId="2373"/>
    <cellStyle name="Процентный 2 4" xfId="2374"/>
    <cellStyle name="Процентный 2 5" xfId="2375"/>
    <cellStyle name="Процентный 2 6" xfId="2376"/>
    <cellStyle name="Процентный 2 7" xfId="2377"/>
    <cellStyle name="Процентный 2 8" xfId="2378"/>
    <cellStyle name="Процентный 2 9" xfId="2379"/>
    <cellStyle name="Процентный 2_Директор 2011-Шаблон" xfId="2380"/>
    <cellStyle name="Процентный 3" xfId="2381"/>
    <cellStyle name="Процентный 3 2" xfId="2382"/>
    <cellStyle name="Процентный 3 2 2" xfId="2383"/>
    <cellStyle name="Процентный 3 2 2 2" xfId="2384"/>
    <cellStyle name="Процентный 3 2 3" xfId="2385"/>
    <cellStyle name="Процентный 3 2 4" xfId="2386"/>
    <cellStyle name="Процентный 3 2 5" xfId="2387"/>
    <cellStyle name="Процентный 3 3" xfId="2388"/>
    <cellStyle name="Процентный 3 4" xfId="2389"/>
    <cellStyle name="Процентный 3 5" xfId="2390"/>
    <cellStyle name="Процентный 3 6" xfId="2391"/>
    <cellStyle name="Процентный 4" xfId="2392"/>
    <cellStyle name="Процентный 4 2" xfId="2393"/>
    <cellStyle name="Процентный 4 2 2" xfId="2394"/>
    <cellStyle name="Процентный 4 3" xfId="2395"/>
    <cellStyle name="Процентный 4 3 2" xfId="2396"/>
    <cellStyle name="Процентный 5" xfId="2397"/>
    <cellStyle name="Процентный 5 2" xfId="2398"/>
    <cellStyle name="Процентный 6" xfId="2399"/>
    <cellStyle name="Процентный 6 2" xfId="2400"/>
    <cellStyle name="Процентный 6 2 2" xfId="2401"/>
    <cellStyle name="Процентный 6 3" xfId="2402"/>
    <cellStyle name="Процентный 7" xfId="2403"/>
    <cellStyle name="Процентный 8" xfId="2404"/>
    <cellStyle name="Процентный 9" xfId="2405"/>
    <cellStyle name="Результат" xfId="2406"/>
    <cellStyle name="Результат 1" xfId="2407"/>
    <cellStyle name="Результат 1 1" xfId="2408"/>
    <cellStyle name="Результат 1 1 2" xfId="2409"/>
    <cellStyle name="Результат 1 2" xfId="2410"/>
    <cellStyle name="Результат 1_УГПБ" xfId="2411"/>
    <cellStyle name="Результат 10" xfId="2412"/>
    <cellStyle name="Результат 2" xfId="2413"/>
    <cellStyle name="Результат 2 2" xfId="2414"/>
    <cellStyle name="Результат 3" xfId="2415"/>
    <cellStyle name="Результат 3 2" xfId="2416"/>
    <cellStyle name="Результат 4" xfId="2417"/>
    <cellStyle name="Результат 4 2" xfId="2418"/>
    <cellStyle name="Результат 5" xfId="2419"/>
    <cellStyle name="Результат 5 2" xfId="2420"/>
    <cellStyle name="Результат 6" xfId="2421"/>
    <cellStyle name="Результат 7" xfId="2422"/>
    <cellStyle name="Результат 8" xfId="2423"/>
    <cellStyle name="Результат 9" xfId="2424"/>
    <cellStyle name="Связанная ячейка 2" xfId="2425"/>
    <cellStyle name="Связанная ячейка 2 2" xfId="2426"/>
    <cellStyle name="Связанная ячейка 3" xfId="2427"/>
    <cellStyle name="Середній" xfId="2428"/>
    <cellStyle name="Середній 1" xfId="2429"/>
    <cellStyle name="Середній 2" xfId="2430"/>
    <cellStyle name="Середній 3" xfId="2431"/>
    <cellStyle name="Середній 4" xfId="2432"/>
    <cellStyle name="Середній_ЗапасыЛена2" xfId="2433"/>
    <cellStyle name="Стиль 1" xfId="2434"/>
    <cellStyle name="Стиль 1 2" xfId="2435"/>
    <cellStyle name="Стиль 1_Директор 2011-Шаблон" xfId="2436"/>
    <cellStyle name="Стиль ПЭО" xfId="2437"/>
    <cellStyle name="Стиль_названий" xfId="2438"/>
    <cellStyle name="Текст попередження" xfId="2439"/>
    <cellStyle name="Текст попередження 1" xfId="2440"/>
    <cellStyle name="Текст попередження 2" xfId="2441"/>
    <cellStyle name="Текст попередження 3" xfId="2442"/>
    <cellStyle name="Текст попередження 4" xfId="2443"/>
    <cellStyle name="Текст попередження_ЗапасыЛена2" xfId="2444"/>
    <cellStyle name="Текст пояснення" xfId="2445"/>
    <cellStyle name="Текст пояснення 1" xfId="2446"/>
    <cellStyle name="Текст пояснення 2" xfId="2447"/>
    <cellStyle name="Текст пояснення 3" xfId="2448"/>
    <cellStyle name="Текст пояснення 4" xfId="2449"/>
    <cellStyle name="Текст пояснення_ЗапасыЛена2" xfId="2450"/>
    <cellStyle name="Текст предупреждения 2" xfId="2451"/>
    <cellStyle name="Текст предупреждения 2 2" xfId="2452"/>
    <cellStyle name="Текст предупреждения 3" xfId="2453"/>
    <cellStyle name="Тысячи [0]_1.62" xfId="2454"/>
    <cellStyle name="Тысячи_1.62" xfId="2455"/>
    <cellStyle name="Финансовый [0] 2" xfId="2456"/>
    <cellStyle name="Финансовый 10" xfId="2457"/>
    <cellStyle name="Финансовый 11" xfId="2458"/>
    <cellStyle name="Финансовый 12" xfId="2459"/>
    <cellStyle name="Финансовый 13" xfId="2460"/>
    <cellStyle name="Финансовый 14" xfId="2461"/>
    <cellStyle name="Финансовый 15" xfId="2462"/>
    <cellStyle name="Финансовый 16" xfId="2463"/>
    <cellStyle name="Финансовый 17" xfId="2464"/>
    <cellStyle name="Финансовый 18" xfId="2465"/>
    <cellStyle name="Финансовый 19" xfId="2466"/>
    <cellStyle name="Финансовый 2" xfId="2467"/>
    <cellStyle name="Финансовый 2 10" xfId="2468"/>
    <cellStyle name="Финансовый 2 10 2" xfId="2469"/>
    <cellStyle name="Финансовый 2 11" xfId="2470"/>
    <cellStyle name="Финансовый 2 11 2" xfId="2471"/>
    <cellStyle name="Финансовый 2 12" xfId="2472"/>
    <cellStyle name="Финансовый 2 12 2" xfId="2473"/>
    <cellStyle name="Финансовый 2 13" xfId="2474"/>
    <cellStyle name="Финансовый 2 13 2" xfId="2475"/>
    <cellStyle name="Финансовый 2 14" xfId="2476"/>
    <cellStyle name="Финансовый 2 14 2" xfId="2477"/>
    <cellStyle name="Финансовый 2 15" xfId="2478"/>
    <cellStyle name="Финансовый 2 15 2" xfId="2479"/>
    <cellStyle name="Финансовый 2 16" xfId="2480"/>
    <cellStyle name="Финансовый 2 16 2" xfId="2481"/>
    <cellStyle name="Финансовый 2 17" xfId="2482"/>
    <cellStyle name="Финансовый 2 17 2" xfId="2483"/>
    <cellStyle name="Финансовый 2 18" xfId="2484"/>
    <cellStyle name="Финансовый 2 19" xfId="2485"/>
    <cellStyle name="Финансовый 2 2" xfId="2486"/>
    <cellStyle name="Финансовый 2 2 2" xfId="2487"/>
    <cellStyle name="Финансовый 2 2 2 2" xfId="2488"/>
    <cellStyle name="Финансовый 2 2 2 3" xfId="2489"/>
    <cellStyle name="Финансовый 2 2 3" xfId="2490"/>
    <cellStyle name="Финансовый 2 2 3 2" xfId="2491"/>
    <cellStyle name="Финансовый 2 2 4" xfId="2492"/>
    <cellStyle name="Финансовый 2 20" xfId="2493"/>
    <cellStyle name="Финансовый 2 21" xfId="2494"/>
    <cellStyle name="Финансовый 2 22" xfId="2495"/>
    <cellStyle name="Финансовый 2 23" xfId="2496"/>
    <cellStyle name="Финансовый 2 24" xfId="2497"/>
    <cellStyle name="Финансовый 2 3" xfId="2498"/>
    <cellStyle name="Финансовый 2 3 2" xfId="2499"/>
    <cellStyle name="Финансовый 2 3 3" xfId="2500"/>
    <cellStyle name="Финансовый 2 3 4" xfId="2501"/>
    <cellStyle name="Финансовый 2 4" xfId="2502"/>
    <cellStyle name="Финансовый 2 4 2" xfId="2503"/>
    <cellStyle name="Финансовый 2 4 3" xfId="2504"/>
    <cellStyle name="Финансовый 2 4 4" xfId="2505"/>
    <cellStyle name="Финансовый 2 5" xfId="2506"/>
    <cellStyle name="Финансовый 2 5 2" xfId="2507"/>
    <cellStyle name="Финансовый 2 5 3" xfId="2508"/>
    <cellStyle name="Финансовый 2 5 4" xfId="2509"/>
    <cellStyle name="Финансовый 2 6" xfId="2510"/>
    <cellStyle name="Финансовый 2 6 2" xfId="2511"/>
    <cellStyle name="Финансовый 2 6 3" xfId="2512"/>
    <cellStyle name="Финансовый 2 6 4" xfId="2513"/>
    <cellStyle name="Финансовый 2 7" xfId="2514"/>
    <cellStyle name="Финансовый 2 7 2" xfId="2515"/>
    <cellStyle name="Финансовый 2 7 3" xfId="2516"/>
    <cellStyle name="Финансовый 2 7 4" xfId="2517"/>
    <cellStyle name="Финансовый 2 8" xfId="2518"/>
    <cellStyle name="Финансовый 2 8 2" xfId="2519"/>
    <cellStyle name="Финансовый 2 9" xfId="2520"/>
    <cellStyle name="Финансовый 2 9 2" xfId="2521"/>
    <cellStyle name="Финансовый 2_Директор 2011-Шаблон" xfId="2522"/>
    <cellStyle name="Финансовый 20" xfId="2523"/>
    <cellStyle name="Финансовый 21" xfId="2524"/>
    <cellStyle name="Финансовый 22" xfId="2525"/>
    <cellStyle name="Финансовый 23" xfId="2526"/>
    <cellStyle name="Финансовый 24" xfId="2527"/>
    <cellStyle name="Финансовый 25" xfId="2528"/>
    <cellStyle name="Финансовый 26" xfId="2529"/>
    <cellStyle name="Финансовый 27" xfId="2530"/>
    <cellStyle name="Финансовый 28" xfId="2531"/>
    <cellStyle name="Финансовый 29" xfId="2532"/>
    <cellStyle name="Финансовый 3" xfId="2533"/>
    <cellStyle name="Финансовый 3 2" xfId="2534"/>
    <cellStyle name="Финансовый 3 2 2" xfId="2535"/>
    <cellStyle name="Финансовый 3 3" xfId="2536"/>
    <cellStyle name="Финансовый 3 4" xfId="2537"/>
    <cellStyle name="Финансовый 3 4 2" xfId="2538"/>
    <cellStyle name="Финансовый 3 4 3" xfId="2539"/>
    <cellStyle name="Финансовый 3 5" xfId="2540"/>
    <cellStyle name="Финансовый 3 6" xfId="2541"/>
    <cellStyle name="Финансовый 3 7" xfId="2542"/>
    <cellStyle name="Финансовый 3 8" xfId="2543"/>
    <cellStyle name="Финансовый 30" xfId="2544"/>
    <cellStyle name="Финансовый 31" xfId="2545"/>
    <cellStyle name="Финансовый 32" xfId="2546"/>
    <cellStyle name="Финансовый 33" xfId="2547"/>
    <cellStyle name="Финансовый 34" xfId="2548"/>
    <cellStyle name="Финансовый 35" xfId="2549"/>
    <cellStyle name="Финансовый 4" xfId="2550"/>
    <cellStyle name="Финансовый 4 2" xfId="2551"/>
    <cellStyle name="Финансовый 4 2 2" xfId="2552"/>
    <cellStyle name="Финансовый 4 3" xfId="2553"/>
    <cellStyle name="Финансовый 4 3 2" xfId="2554"/>
    <cellStyle name="Финансовый 4 4" xfId="2555"/>
    <cellStyle name="Финансовый 4 5" xfId="2556"/>
    <cellStyle name="Финансовый 4 6" xfId="2557"/>
    <cellStyle name="Финансовый 4 7" xfId="2558"/>
    <cellStyle name="Финансовый 4 7 2" xfId="2559"/>
    <cellStyle name="Финансовый 4 8" xfId="2560"/>
    <cellStyle name="Финансовый 4 9" xfId="2561"/>
    <cellStyle name="Финансовый 5" xfId="2562"/>
    <cellStyle name="Финансовый 5 2" xfId="2563"/>
    <cellStyle name="Финансовый 6" xfId="2564"/>
    <cellStyle name="Финансовый 7" xfId="2565"/>
    <cellStyle name="Финансовый 8" xfId="2566"/>
    <cellStyle name="Финансовый 9" xfId="2567"/>
    <cellStyle name="Фінансовий 2" xfId="2568"/>
    <cellStyle name="Хороший 2" xfId="2569"/>
    <cellStyle name="Хороший 2 2" xfId="2570"/>
    <cellStyle name="Хороший 2 3" xfId="2571"/>
    <cellStyle name="Хороший 2 4" xfId="2572"/>
    <cellStyle name="Хороший 3" xfId="2573"/>
    <cellStyle name="Хороший 4" xfId="2574"/>
    <cellStyle name="числовой" xfId="2575"/>
    <cellStyle name="Ю" xfId="2576"/>
    <cellStyle name="Ю-FreeSet_10" xfId="2577"/>
  </cellStyles>
  <dxfs count="2"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10" Type="http://schemas.openxmlformats.org/officeDocument/2006/relationships/externalLink" Target="externalLinks/externalLink8.xml"/><Relationship Id="rId19" Type="http://schemas.openxmlformats.org/officeDocument/2006/relationships/sharedStrings" Target="sharedStrings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ot/AppData/Local/Microsoft/Windows/Temporary%20Internet%20Files/Content.Outlook/Z07ICFO1/&#1060;&#1072;&#1081;&#1083;%20&#1055;&#1045;&#1056;&#1045;&#1042;&#1030;&#1056;&#1050;&#1048;/&#1057;&#1077;&#1088;&#1077;&#1076;&#1085;&#1100;&#1086;&#1079;&#1074;&#1072;&#1078;&#1077;&#1085;&#1077;%20&#1086;&#1089;&#1090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1;&#1077;&#1079;&#1091;&#1075;&#1083;&#1086;&#1074;&#1072;%20&#1043;.&#1053;/&#1058;&#1040;&#1056;&#1048;&#1060;/&#1058;&#1040;&#1056;&#1048;&#1060;%202021-2022/!!01.01.2022&#1088;&#1072;&#1073;&#1086;&#1095;&#1072;&#1103;%20&#1084;&#1086;&#1076;&#1077;&#1083;&#1100;%202021-2022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1;&#1077;&#1079;&#1091;&#1075;&#1083;&#1086;&#1074;&#1072;%20&#1043;.&#1053;/&#1058;&#1040;&#1056;&#1048;&#1060;/&#1058;&#1040;&#1056;&#1048;&#1060;%202021-2022/!!01.12.2021&#1088;&#1072;&#1073;&#1086;&#1095;&#1072;&#1103;%20&#1084;&#1086;&#1076;&#1077;&#1083;&#1100;%202021-2022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1;&#1077;&#1079;&#1091;&#1075;&#1083;&#1086;&#1074;&#1072;%20&#1043;.&#1053;/&#1058;&#1040;&#1056;&#1048;&#1060;/&#1058;&#1040;&#1056;&#1048;&#1060;%202021-2022/!!01.01.2022&#1088;&#1072;&#1073;&#1086;&#1095;&#1072;&#1103;%20&#1084;&#1086;&#1076;&#1077;&#1083;&#1100;%202021-2022.xlsx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1;&#1077;&#1079;&#1091;&#1075;&#1083;&#1086;&#1074;&#1072;%20&#1043;.&#1053;/&#1058;&#1040;&#1056;&#1048;&#1060;/&#1058;&#1040;&#1056;&#1048;&#1060;%202021-2022/!!01.01.2022&#1088;&#1072;&#1073;&#1086;&#1095;&#1072;&#1103;%20&#1084;&#1086;&#1076;&#1077;&#1083;&#1100;%202021-2022.xlsx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1;&#1077;&#1079;&#1091;&#1075;&#1083;&#1086;&#1074;&#1072;%20&#1043;.&#1053;/&#1058;&#1040;&#1056;&#1048;&#1060;/&#1058;&#1040;&#1056;&#1048;&#1060;%202021-2022/15.02.2021&#1057;&#1058;&#1050;&#1045;_&#1044;&#1086;&#1076;&#1072;&#1090;&#1082;&#1080;_&#1058;&#1040;&#1056;&#1048;&#1060;_2020_2021_&#1092;&#1110;&#1085;&#1072;&#1083;_&#1079;&#1084;&#1110;&#1085;&#1080;_9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ot/AppData/Local/Microsoft/Windows/Temporary%20Internet%20Files/Content.Outlook/Z07ICFO1/&#1047;&#1074;&#1077;&#1076;&#1077;&#1085;&#1080;&#1081;%20&#1088;&#1086;&#1079;&#1088;&#1072;&#1093;&#1091;&#1085;&#1086;&#1082;%20&#1090;&#1072;&#1088;&#1080;&#1092;&#1110;&#1074;%20&#1085;&#1072;%20&#1090;&#1077;&#1087;&#1083;&#1086;&#1074;&#1091;%20&#1077;&#1085;&#1077;&#1088;&#1075;&#1110;&#1102;%20(new)%20%2021.05.1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LEKSE~1/AppData/Local/Temp/&#1058;&#1040;&#1056;&#1048;&#1060;_28.12.2017_&#1075;&#1086;&#1090;&#1086;&#1074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07_&#1044;&#1077;&#1087;.%20&#1090;&#1072;&#1088;&#1080;&#1092;&#1085;&#1086;&#1111;%20&#1087;&#1086;&#1083;&#1110;&#1090;&#1080;&#1082;&#1080;%20&#1091;%20&#1089;&#1092;&#1077;&#1088;&#1110;%20&#1090;&#1077;&#1087;&#1083;&#1086;&#1087;&#1086;&#1089;&#1090;&#1072;&#1095;&#1072;&#1085;&#1085;&#1103;\&#1050;&#1086;&#1090;%20&#1050;.&#1040;\&#1060;&#1072;&#1081;&#1083;%20&#1055;&#1045;&#1056;&#1045;&#1042;&#1030;&#1056;&#1050;&#1048;\&#1057;&#1077;&#1088;&#1077;&#1076;&#1085;&#1100;&#1086;&#1079;&#1074;&#1072;&#1078;&#1077;&#1085;&#1077;%20&#1086;&#1089;&#109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TOV/&#1057;&#1074;&#1103;&#1090;&#1086;&#1096;&#1080;&#1085;.&#1044;&#1080;&#1088;&#1077;&#1082;&#1094;&#1080;&#1103;/&#1044;&#1059;&#1054;&#1046;&#1060;/&#1076;&#1086;&#1076;&#1072;&#1090;&#1086;&#1082;%2011%20&#1076;&#1086;%20&#1083;&#1080;&#1089;&#1090;&#1072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nna\&#1079;&#1073;&#1110;&#1088;&#1085;&#1072;\05_06_2011\&#1090;&#1072;&#1088;&#1080;&#1092;%20&#1089;&#1082;&#1086;&#1088;&#1077;&#1075;&#1060;&#1054;&#1058;%20&#1089;%20&#1050;%201.412%202010_&#1040;&#1083;&#1077;&#1085;&#1072;%20&#1074;%20&#1048;&#1083;&#1083;&#1080;&#1095;&#1077;&#1074;&#1089;&#1082;&#1077;%2023.07.201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Irpin/Tarif_Irpin_11_07%20_12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1;&#1077;&#1079;&#1091;&#1075;&#1083;&#1086;&#1074;&#1072;%20&#1043;.&#1053;/&#1058;&#1040;&#1056;&#1048;&#1060;/&#1058;&#1040;&#1056;&#1048;&#1060;%202021-2022/!!31.05.2021&#1088;&#1072;&#1073;&#1086;&#1095;&#1072;&#1103;%20&#1084;&#1086;&#1076;&#1077;&#1083;&#1100;%202021-2022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01.01.2022%20&#1057;&#1058;&#1056;&#1059;&#1050;&#1058;&#1059;&#1056;&#1040;%20&#1076;&#1083;&#1103;%20&#1079;&#1072;&#1090;&#1074;&#1077;&#1088;&#1076;&#1078;&#1077;&#1085;&#1085;&#1103;%20&#1042;&#1062;&#104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газ"/>
      <sheetName val="газ детал"/>
      <sheetName val="рік"/>
      <sheetName val="ОП"/>
      <sheetName val="темп. квітень жовтень Ваня"/>
      <sheetName val="темп. квітень жовтень"/>
      <sheetName val="ктм Дсту"/>
      <sheetName val="факт 5 років"/>
      <sheetName val="Порівняння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реквізіти"/>
      <sheetName val="зміст"/>
      <sheetName val="1_Data"/>
      <sheetName val="1_вхідні дані"/>
      <sheetName val="Zayava"/>
      <sheetName val="2_1_Виробництво_відпуск"/>
      <sheetName val="2_2_Реалізація"/>
      <sheetName val="10_Електроенергія"/>
      <sheetName val="11_Вода_Водовідв"/>
      <sheetName val="Вхідні дані ПММ"/>
      <sheetName val="12_ ПММ"/>
      <sheetName val="13_Хімреагенти"/>
      <sheetName val="14_Зв'язок"/>
      <sheetName val="Вхідні дані ОП"/>
      <sheetName val="15_ЗП "/>
      <sheetName val="Графік Змінний персонал"/>
      <sheetName val="16_ЗП_розрахунок "/>
      <sheetName val="17_Амортизація"/>
      <sheetName val="Розрахунок_АМ"/>
      <sheetName val="18_Податки та збори"/>
      <sheetName val="Податки_розрахунок"/>
      <sheetName val="19_Охорона праці"/>
      <sheetName val="ОТ 1 "/>
      <sheetName val="ОТ2 "/>
      <sheetName val="ОТ 3"/>
      <sheetName val="20_СТРАХУВАННЯ"/>
      <sheetName val="21_Послуги_ВТЕ"/>
      <sheetName val="22_Послуги ВТЕ_ТТЕ_ПТЕ"/>
      <sheetName val="23_Інші витрати"/>
      <sheetName val="23-1 збут"/>
      <sheetName val="24_Бази розподілу"/>
      <sheetName val="25_Прямі"/>
      <sheetName val="28_Повна_СВ_без комп втрат"/>
      <sheetName val="26_ЗВВ"/>
      <sheetName val="27_АДМ"/>
      <sheetName val="ВИТРАТИ"/>
      <sheetName val="Д 2"/>
      <sheetName val="Д 3"/>
      <sheetName val="Д 3 (ТЕЦ)"/>
      <sheetName val="Д 4"/>
      <sheetName val="Д 5"/>
      <sheetName val="Д 6"/>
      <sheetName val="Д 7"/>
      <sheetName val="Д7_РП_ТЕЦ"/>
      <sheetName val="Д 8"/>
      <sheetName val="Д 9"/>
      <sheetName val="Д 10"/>
      <sheetName val="Д 12"/>
      <sheetName val="Д 13"/>
      <sheetName val="Reestr"/>
      <sheetName val="Перевірка"/>
      <sheetName val="29 факт 2019"/>
      <sheetName val="30_Факт 2020_!!!"/>
    </sheetNames>
    <sheetDataSet>
      <sheetData sheetId="0"/>
      <sheetData sheetId="1"/>
      <sheetData sheetId="2">
        <row r="99">
          <cell r="G99">
            <v>1675.03</v>
          </cell>
        </row>
        <row r="101">
          <cell r="G101">
            <v>2995.95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>
        <row r="7">
          <cell r="U7">
            <v>152802.05811715056</v>
          </cell>
          <cell r="V7">
            <v>880.27406527913263</v>
          </cell>
          <cell r="W7">
            <v>24290.900370417618</v>
          </cell>
          <cell r="X7">
            <v>18369.780987014969</v>
          </cell>
        </row>
        <row r="8">
          <cell r="U8">
            <v>5870.4344097714829</v>
          </cell>
          <cell r="V8">
            <v>16.703437722575714</v>
          </cell>
          <cell r="W8">
            <v>460.92638368699681</v>
          </cell>
          <cell r="X8">
            <v>204.06023180255877</v>
          </cell>
        </row>
        <row r="9">
          <cell r="U9">
            <v>0</v>
          </cell>
          <cell r="V9">
            <v>0</v>
          </cell>
          <cell r="W9">
            <v>0</v>
          </cell>
          <cell r="X9">
            <v>0</v>
          </cell>
        </row>
        <row r="10">
          <cell r="U10">
            <v>165.1084737527583</v>
          </cell>
          <cell r="V10">
            <v>0.46979131633055426</v>
          </cell>
          <cell r="W10">
            <v>12.963751301992785</v>
          </cell>
          <cell r="X10">
            <v>5.7392811289183747</v>
          </cell>
        </row>
        <row r="11">
          <cell r="U11">
            <v>135.8556489013009</v>
          </cell>
          <cell r="V11">
            <v>0.38655680521798491</v>
          </cell>
          <cell r="W11">
            <v>10.66691978489621</v>
          </cell>
          <cell r="X11">
            <v>4.7224333450249141</v>
          </cell>
        </row>
        <row r="12">
          <cell r="U12">
            <v>10944.518816146332</v>
          </cell>
          <cell r="W12">
            <v>859.32609530969796</v>
          </cell>
          <cell r="X12">
            <v>380.43880413225219</v>
          </cell>
        </row>
        <row r="14">
          <cell r="U14">
            <v>2348.6062737308234</v>
          </cell>
          <cell r="V14">
            <v>6.6826057306448146</v>
          </cell>
          <cell r="W14">
            <v>184.40451266322569</v>
          </cell>
          <cell r="X14">
            <v>81.639127052117345</v>
          </cell>
        </row>
        <row r="15">
          <cell r="U15">
            <v>395.97032047739015</v>
          </cell>
          <cell r="V15">
            <v>1.1266739608014626</v>
          </cell>
          <cell r="W15">
            <v>31.090232021198798</v>
          </cell>
          <cell r="X15">
            <v>13.764193540609726</v>
          </cell>
        </row>
        <row r="16">
          <cell r="U16">
            <v>2016.9982629316451</v>
          </cell>
          <cell r="V16">
            <v>5.7390650367105636</v>
          </cell>
          <cell r="W16">
            <v>158.3677885385363</v>
          </cell>
          <cell r="X16">
            <v>70.112210502529351</v>
          </cell>
        </row>
        <row r="20">
          <cell r="U20">
            <v>2736.2371790615139</v>
          </cell>
          <cell r="V20">
            <v>7.7855511405721307</v>
          </cell>
          <cell r="W20">
            <v>214.83996239791523</v>
          </cell>
          <cell r="X20">
            <v>95.113436936910958</v>
          </cell>
        </row>
        <row r="21">
          <cell r="U21">
            <v>550.47944857385619</v>
          </cell>
          <cell r="V21">
            <v>1.5663064340700394</v>
          </cell>
          <cell r="W21">
            <v>43.221759041003672</v>
          </cell>
          <cell r="X21">
            <v>19.135034315611833</v>
          </cell>
        </row>
        <row r="22">
          <cell r="U22">
            <v>104.0759474439424</v>
          </cell>
          <cell r="V22">
            <v>0.29613244697092633</v>
          </cell>
          <cell r="W22">
            <v>8.1716865798355247</v>
          </cell>
          <cell r="X22">
            <v>3.6177496379366803</v>
          </cell>
        </row>
        <row r="28">
          <cell r="U28">
            <v>7138.4118452076518</v>
          </cell>
          <cell r="V28">
            <v>20.311276708253736</v>
          </cell>
          <cell r="W28">
            <v>560.48362478988406</v>
          </cell>
          <cell r="X28">
            <v>248.13597668522593</v>
          </cell>
        </row>
        <row r="29">
          <cell r="U29">
            <v>1481.4566878729931</v>
          </cell>
          <cell r="V29">
            <v>4.2152620738578506</v>
          </cell>
          <cell r="W29">
            <v>116.31890011301489</v>
          </cell>
          <cell r="X29">
            <v>51.496426674935243</v>
          </cell>
        </row>
        <row r="30">
          <cell r="U30">
            <v>1090.0195759051203</v>
          </cell>
          <cell r="V30">
            <v>3.1014866757072435</v>
          </cell>
          <cell r="W30">
            <v>85.584600082353788</v>
          </cell>
          <cell r="X30">
            <v>37.889810498229231</v>
          </cell>
        </row>
        <row r="36">
          <cell r="U36">
            <v>0</v>
          </cell>
          <cell r="V36">
            <v>0</v>
          </cell>
          <cell r="W36">
            <v>0</v>
          </cell>
          <cell r="X36">
            <v>0</v>
          </cell>
        </row>
        <row r="37">
          <cell r="V37">
            <v>0</v>
          </cell>
          <cell r="W37">
            <v>0</v>
          </cell>
          <cell r="X37">
            <v>0</v>
          </cell>
        </row>
        <row r="38">
          <cell r="U38">
            <v>0</v>
          </cell>
          <cell r="V38">
            <v>0</v>
          </cell>
          <cell r="W38">
            <v>0</v>
          </cell>
          <cell r="X38">
            <v>0</v>
          </cell>
        </row>
        <row r="43">
          <cell r="V43">
            <v>0</v>
          </cell>
          <cell r="W43">
            <v>0</v>
          </cell>
          <cell r="X43">
            <v>0</v>
          </cell>
        </row>
        <row r="44">
          <cell r="U44">
            <v>0</v>
          </cell>
          <cell r="V44">
            <v>0</v>
          </cell>
          <cell r="W44">
            <v>0</v>
          </cell>
          <cell r="X44">
            <v>0</v>
          </cell>
        </row>
        <row r="58">
          <cell r="U58">
            <v>14420.597315718389</v>
          </cell>
          <cell r="V58">
            <v>41.031639632069592</v>
          </cell>
          <cell r="W58">
            <v>1132.2558617257814</v>
          </cell>
          <cell r="X58">
            <v>501.26962087826138</v>
          </cell>
          <cell r="AJ58">
            <v>84.762680438075392</v>
          </cell>
          <cell r="AL58">
            <v>236.93057053633237</v>
          </cell>
        </row>
        <row r="60">
          <cell r="U60">
            <v>451.75661479948479</v>
          </cell>
          <cell r="V60">
            <v>1.2854054665025305</v>
          </cell>
          <cell r="W60">
            <v>35.47038059391447</v>
          </cell>
          <cell r="X60">
            <v>15.703362494073179</v>
          </cell>
          <cell r="AJ60">
            <v>0.5263854443083622</v>
          </cell>
          <cell r="AL60">
            <v>1.4713645556916377</v>
          </cell>
        </row>
        <row r="61">
          <cell r="V61">
            <v>128.486981887262</v>
          </cell>
          <cell r="W61">
            <v>3545.5599557273772</v>
          </cell>
          <cell r="X61">
            <v>2566.7203209848799</v>
          </cell>
          <cell r="AJ61">
            <v>77.620890200000005</v>
          </cell>
          <cell r="AL61">
            <v>387.79876394999997</v>
          </cell>
        </row>
        <row r="62">
          <cell r="V62">
            <v>128.27295151309477</v>
          </cell>
          <cell r="W62">
            <v>3539.653851367153</v>
          </cell>
          <cell r="X62">
            <v>2564.1055845162136</v>
          </cell>
          <cell r="AJ62">
            <v>77.620890200000005</v>
          </cell>
          <cell r="AL62">
            <v>387.79876394999997</v>
          </cell>
        </row>
        <row r="63">
          <cell r="U63">
            <v>7748.7261946499229</v>
          </cell>
          <cell r="W63">
            <v>608.40341510939788</v>
          </cell>
          <cell r="X63">
            <v>269.35091222940241</v>
          </cell>
          <cell r="AJ63">
            <v>40.181364968561823</v>
          </cell>
          <cell r="AL63">
            <v>112.31586445505421</v>
          </cell>
        </row>
        <row r="65">
          <cell r="U65">
            <v>1646.1443894357351</v>
          </cell>
          <cell r="V65">
            <v>4.6838561462400472</v>
          </cell>
          <cell r="X65">
            <v>57.221081480716805</v>
          </cell>
          <cell r="AJ65">
            <v>8.8399002930836001</v>
          </cell>
          <cell r="AL65">
            <v>24.709490180111928</v>
          </cell>
        </row>
        <row r="66">
          <cell r="U66">
            <v>757.64784882513982</v>
          </cell>
          <cell r="V66">
            <v>2.1557729420209659</v>
          </cell>
          <cell r="W66">
            <v>59.487911573616941</v>
          </cell>
          <cell r="X66">
            <v>26.336346659222166</v>
          </cell>
          <cell r="AJ66">
            <v>5.3547318500374228</v>
          </cell>
          <cell r="AL66">
            <v>14.967668149962579</v>
          </cell>
        </row>
        <row r="67">
          <cell r="U67">
            <v>2348.0321281396759</v>
          </cell>
          <cell r="V67">
            <v>6.6809720857633623</v>
          </cell>
          <cell r="W67">
            <v>184.35943271980668</v>
          </cell>
          <cell r="X67">
            <v>81.619169366835493</v>
          </cell>
          <cell r="AJ67">
            <v>9.2503108644621364</v>
          </cell>
          <cell r="AL67">
            <v>25.856679135537867</v>
          </cell>
        </row>
        <row r="74">
          <cell r="U74">
            <v>337.76846002434843</v>
          </cell>
          <cell r="V74">
            <v>0.96106932517224553</v>
          </cell>
          <cell r="W74">
            <v>26.52042147739612</v>
          </cell>
          <cell r="X74">
            <v>11.741057890611009</v>
          </cell>
          <cell r="AJ74">
            <v>1.8098090519121912</v>
          </cell>
          <cell r="AL74">
            <v>5.0588193886180797</v>
          </cell>
        </row>
        <row r="75">
          <cell r="U75">
            <v>67.952660333201294</v>
          </cell>
          <cell r="V75">
            <v>0.19334906937545571</v>
          </cell>
          <cell r="W75">
            <v>5.3354099207987806</v>
          </cell>
          <cell r="X75">
            <v>2.3620799844237372</v>
          </cell>
          <cell r="AJ75">
            <v>0.36409953659876043</v>
          </cell>
          <cell r="AL75">
            <v>1.0177392986218934</v>
          </cell>
        </row>
        <row r="76">
          <cell r="U76">
            <v>12.847414238327307</v>
          </cell>
          <cell r="V76">
            <v>3.6555383919941661E-2</v>
          </cell>
          <cell r="W76">
            <v>1.0087349199821058</v>
          </cell>
          <cell r="X76">
            <v>0.44658472346999895</v>
          </cell>
          <cell r="AJ76">
            <v>6.8838181577149715E-2</v>
          </cell>
          <cell r="AL76">
            <v>0.19241804944657381</v>
          </cell>
        </row>
        <row r="82">
          <cell r="U82">
            <v>881.18471396632935</v>
          </cell>
          <cell r="V82">
            <v>2.5072785017957866</v>
          </cell>
          <cell r="W82">
            <v>69.187602691326447</v>
          </cell>
          <cell r="X82">
            <v>30.630570830249717</v>
          </cell>
          <cell r="AJ82">
            <v>4.721506773095264</v>
          </cell>
          <cell r="AL82">
            <v>13.197663025272998</v>
          </cell>
        </row>
        <row r="83">
          <cell r="U83">
            <v>182.87498901219459</v>
          </cell>
          <cell r="V83">
            <v>0.52034326197348957</v>
          </cell>
          <cell r="W83">
            <v>14.358717169530788</v>
          </cell>
          <cell r="X83">
            <v>6.3568570984462234</v>
          </cell>
          <cell r="AJ83">
            <v>0.97986890326809684</v>
          </cell>
          <cell r="AL83">
            <v>2.738951825287415</v>
          </cell>
        </row>
        <row r="84">
          <cell r="U84">
            <v>134.55494149675425</v>
          </cell>
          <cell r="V84">
            <v>0.38285583803045037</v>
          </cell>
          <cell r="W84">
            <v>10.564792698830033</v>
          </cell>
          <cell r="X84">
            <v>4.677219884495095</v>
          </cell>
          <cell r="AJ84">
            <v>0.7209635591280098</v>
          </cell>
          <cell r="AL84">
            <v>2.0152537238944204</v>
          </cell>
        </row>
        <row r="111">
          <cell r="V111">
            <v>6.2451876169407538E-3</v>
          </cell>
          <cell r="W111">
            <v>0.1723340902353741</v>
          </cell>
          <cell r="X111">
            <v>7.6295338356665229E-2</v>
          </cell>
        </row>
        <row r="112">
          <cell r="U112">
            <v>0</v>
          </cell>
          <cell r="V112">
            <v>0</v>
          </cell>
          <cell r="W112">
            <v>0</v>
          </cell>
          <cell r="X112">
            <v>0</v>
          </cell>
        </row>
        <row r="113">
          <cell r="U113">
            <v>907.12906021496246</v>
          </cell>
          <cell r="W113">
            <v>71.224663811300914</v>
          </cell>
          <cell r="X113">
            <v>31.532413682058028</v>
          </cell>
        </row>
        <row r="115">
          <cell r="U115">
            <v>199.56839324729174</v>
          </cell>
          <cell r="V115">
            <v>0.56784183167977831</v>
          </cell>
          <cell r="X115">
            <v>6.9371310100527657</v>
          </cell>
        </row>
        <row r="116">
          <cell r="U116">
            <v>10.722800611570802</v>
          </cell>
          <cell r="V116">
            <v>3.0510115559564146E-2</v>
          </cell>
          <cell r="W116">
            <v>0.84191754202402203</v>
          </cell>
          <cell r="X116">
            <v>0.3727317308456109</v>
          </cell>
        </row>
        <row r="117">
          <cell r="U117">
            <v>16.955098082191647</v>
          </cell>
          <cell r="V117">
            <v>4.8243180168173527E-2</v>
          </cell>
          <cell r="W117">
            <v>1.3312561726393848</v>
          </cell>
          <cell r="X117">
            <v>0.58937056500079832</v>
          </cell>
        </row>
        <row r="121">
          <cell r="U121">
            <v>17.287217868848227</v>
          </cell>
          <cell r="V121">
            <v>4.9188177043297338E-2</v>
          </cell>
          <cell r="W121">
            <v>1.3573330796498275</v>
          </cell>
          <cell r="X121">
            <v>0.6009152712219511</v>
          </cell>
        </row>
        <row r="122">
          <cell r="U122">
            <v>3.4778630422248744</v>
          </cell>
          <cell r="V122">
            <v>9.8957359334012635E-3</v>
          </cell>
          <cell r="W122">
            <v>0.27306988258706555</v>
          </cell>
          <cell r="X122">
            <v>0.12089284864381719</v>
          </cell>
        </row>
        <row r="123">
          <cell r="U123">
            <v>0.65753933618697513</v>
          </cell>
          <cell r="V123">
            <v>1.8709292337652497E-3</v>
          </cell>
          <cell r="W123">
            <v>5.1627734372797246E-2</v>
          </cell>
          <cell r="X123">
            <v>2.2856507712320711E-2</v>
          </cell>
        </row>
        <row r="129">
          <cell r="U129">
            <v>45.099628698122181</v>
          </cell>
          <cell r="V129">
            <v>0.12832420681107595</v>
          </cell>
          <cell r="W129">
            <v>3.5410682260328583</v>
          </cell>
          <cell r="X129">
            <v>1.5676932989881389</v>
          </cell>
        </row>
        <row r="130">
          <cell r="U130">
            <v>9.3596654275805982</v>
          </cell>
          <cell r="V130">
            <v>2.6631519519834522E-2</v>
          </cell>
          <cell r="W130">
            <v>0.73488884074302563</v>
          </cell>
          <cell r="X130">
            <v>0.32534823889137698</v>
          </cell>
        </row>
        <row r="131">
          <cell r="U131">
            <v>6.886612766677028</v>
          </cell>
          <cell r="V131">
            <v>1.9594820321340124E-2</v>
          </cell>
          <cell r="W131">
            <v>0.54071322441037351</v>
          </cell>
          <cell r="X131">
            <v>0.23938327207326349</v>
          </cell>
        </row>
      </sheetData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реквізіти"/>
      <sheetName val="зміст"/>
      <sheetName val="1_Data"/>
      <sheetName val="1_вхідні дані"/>
      <sheetName val="Zayava"/>
      <sheetName val="2_1_Виробництво_відпуск"/>
      <sheetName val="2_2_Реалізація"/>
      <sheetName val="10_Електроенергія"/>
      <sheetName val="11_Вода_Водовідв"/>
      <sheetName val="Вхідні дані ПММ"/>
      <sheetName val="12_ ПММ"/>
      <sheetName val="13_Хімреагенти"/>
      <sheetName val="14_Зв'язок"/>
      <sheetName val="Вхідні дані ОП"/>
      <sheetName val="15_ЗП "/>
      <sheetName val="Графік Змінний персонал"/>
      <sheetName val="16_ЗП_розрахунок "/>
      <sheetName val="17_Амортизація"/>
      <sheetName val="Розрахунок_АМ"/>
      <sheetName val="18_Податки та збори"/>
      <sheetName val="Податки_розрахунок"/>
      <sheetName val="19_Охорона праці"/>
      <sheetName val="ОТ 1 "/>
      <sheetName val="ОТ2 "/>
      <sheetName val="ОТ 3"/>
      <sheetName val="20_СТРАХУВАННЯ"/>
      <sheetName val="21_Послуги_ВТЕ"/>
      <sheetName val="22_Послуги ВТЕ_ТТЕ_ПТЕ"/>
      <sheetName val="23_Інші витрати"/>
      <sheetName val="23-1 збут"/>
      <sheetName val="24_Бази розподілу"/>
      <sheetName val="25_Прямі"/>
      <sheetName val="28_Повна_СВ_без комп втрат"/>
      <sheetName val="26_ЗВВ"/>
      <sheetName val="27_АДМ"/>
      <sheetName val="ВИТРАТИ"/>
      <sheetName val="Д 2"/>
      <sheetName val="Д 3"/>
      <sheetName val="Д 3 (ТЕЦ)"/>
      <sheetName val="Д 4"/>
      <sheetName val="Д 5"/>
      <sheetName val="Д 6"/>
      <sheetName val="Д 7"/>
      <sheetName val="Д7_РП_ТЕЦ"/>
      <sheetName val="Д 8"/>
      <sheetName val="Д 9"/>
      <sheetName val="Д 10"/>
      <sheetName val="Д 12"/>
      <sheetName val="Д 13"/>
      <sheetName val="Reestr"/>
      <sheetName val="Перевірка"/>
      <sheetName val="29 факт 2019"/>
      <sheetName val="30_Факт 2020_!!!"/>
    </sheetNames>
    <sheetDataSet>
      <sheetData sheetId="0"/>
      <sheetData sheetId="1"/>
      <sheetData sheetId="2">
        <row r="99">
          <cell r="G99">
            <v>1570.1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>
        <row r="7">
          <cell r="U7">
            <v>152541.83747259498</v>
          </cell>
        </row>
        <row r="61">
          <cell r="U61">
            <v>24658.956895569612</v>
          </cell>
        </row>
        <row r="62">
          <cell r="U62">
            <v>24583.735776772672</v>
          </cell>
        </row>
        <row r="65">
          <cell r="W65">
            <v>129.24961382522088</v>
          </cell>
        </row>
        <row r="111">
          <cell r="U111">
            <v>2.19487538379102</v>
          </cell>
        </row>
        <row r="115">
          <cell r="W115">
            <v>15.669426038486201</v>
          </cell>
        </row>
      </sheetData>
      <sheetData sheetId="36"/>
      <sheetData sheetId="37"/>
      <sheetData sheetId="38"/>
      <sheetData sheetId="39"/>
      <sheetData sheetId="40"/>
      <sheetData sheetId="41"/>
      <sheetData sheetId="42">
        <row r="38">
          <cell r="G38">
            <v>46.316445931660823</v>
          </cell>
        </row>
        <row r="39">
          <cell r="G39">
            <v>129.4345540683392</v>
          </cell>
        </row>
        <row r="45">
          <cell r="G45">
            <v>2246.0500000000002</v>
          </cell>
        </row>
        <row r="46">
          <cell r="G46">
            <v>6278.19</v>
          </cell>
        </row>
        <row r="48">
          <cell r="G48">
            <v>143336.47</v>
          </cell>
        </row>
        <row r="49">
          <cell r="G49">
            <v>128423.59000000001</v>
          </cell>
        </row>
        <row r="51">
          <cell r="G51">
            <v>365.40999999999997</v>
          </cell>
        </row>
        <row r="53">
          <cell r="G53">
            <v>10083.379999999997</v>
          </cell>
        </row>
        <row r="55">
          <cell r="G55">
            <v>4464.0899999999983</v>
          </cell>
        </row>
      </sheetData>
      <sheetData sheetId="43"/>
      <sheetData sheetId="44"/>
      <sheetData sheetId="45">
        <row r="51">
          <cell r="C51">
            <v>294.00424039921512</v>
          </cell>
        </row>
      </sheetData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реквізіти"/>
      <sheetName val="зміст"/>
      <sheetName val="1_Data"/>
      <sheetName val="1_вхідні дані"/>
      <sheetName val="Zayava"/>
      <sheetName val="2_1_Виробництво_відпуск"/>
      <sheetName val="2_2_Реалізація"/>
      <sheetName val="10_Електроенергія"/>
      <sheetName val="11_Вода_Водовідв"/>
      <sheetName val="Вхідні дані ПММ"/>
      <sheetName val="12_ ПММ"/>
      <sheetName val="13_Хімреагенти"/>
      <sheetName val="14_Зв'язок"/>
      <sheetName val="Вхідні дані ОП"/>
      <sheetName val="15_ЗП "/>
      <sheetName val="Графік Змінний персонал"/>
      <sheetName val="16_ЗП_розрахунок "/>
      <sheetName val="17_Амортизація"/>
      <sheetName val="Розрахунок_АМ"/>
      <sheetName val="18_Податки та збори"/>
      <sheetName val="Податки_розрахунок"/>
      <sheetName val="19_Охорона праці"/>
      <sheetName val="ОТ 1 "/>
      <sheetName val="ОТ2 "/>
      <sheetName val="ОТ 3"/>
      <sheetName val="20_СТРАХУВАННЯ"/>
      <sheetName val="21_Послуги_ВТЕ"/>
      <sheetName val="22_Послуги ВТЕ_ТТЕ_ПТЕ"/>
      <sheetName val="23_Інші витрати"/>
      <sheetName val="23-1 збут"/>
      <sheetName val="24_Бази розподілу"/>
      <sheetName val="25_Прямі"/>
      <sheetName val="28_Повна_СВ_без комп втрат"/>
      <sheetName val="26_ЗВВ"/>
      <sheetName val="27_АДМ"/>
      <sheetName val="ВИТРАТИ"/>
      <sheetName val="Д 2"/>
      <sheetName val="Д 3"/>
      <sheetName val="Д 3 (ТЕЦ)"/>
      <sheetName val="Д 4"/>
      <sheetName val="Д 5"/>
      <sheetName val="Д 6"/>
      <sheetName val="Д 7"/>
      <sheetName val="Д7_РП_ТЕЦ"/>
      <sheetName val="Д 8"/>
      <sheetName val="Д 9"/>
      <sheetName val="Д 10"/>
      <sheetName val="Д 12"/>
      <sheetName val="Д 13"/>
      <sheetName val="Reestr"/>
      <sheetName val="Перевірка"/>
      <sheetName val="29 факт 2019"/>
      <sheetName val="30_Факт 2020_!!!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>
        <row r="12">
          <cell r="V12">
            <v>31.140981346246672</v>
          </cell>
        </row>
        <row r="43">
          <cell r="U43">
            <v>0</v>
          </cell>
        </row>
        <row r="63">
          <cell r="V63">
            <v>22.047834348712943</v>
          </cell>
        </row>
        <row r="113">
          <cell r="V113">
            <v>2.5810992349080837</v>
          </cell>
        </row>
      </sheetData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реквізіти"/>
      <sheetName val="зміст"/>
      <sheetName val="1_Data"/>
      <sheetName val="1_вхідні дані"/>
      <sheetName val="Zayava"/>
      <sheetName val="2_1_Виробництво_відпуск"/>
      <sheetName val="2_2_Реалізація"/>
      <sheetName val="10_Електроенергія"/>
      <sheetName val="11_Вода_Водовідв"/>
      <sheetName val="Вхідні дані ПММ"/>
      <sheetName val="12_ ПММ"/>
      <sheetName val="13_Хімреагенти"/>
      <sheetName val="14_Зв'язок"/>
      <sheetName val="Вхідні дані ОП"/>
      <sheetName val="15_ЗП "/>
      <sheetName val="Графік Змінний персонал"/>
      <sheetName val="16_ЗП_розрахунок "/>
      <sheetName val="17_Амортизація"/>
      <sheetName val="Розрахунок_АМ"/>
      <sheetName val="18_Податки та збори"/>
      <sheetName val="Податки_розрахунок"/>
      <sheetName val="19_Охорона праці"/>
      <sheetName val="ОТ 1 "/>
      <sheetName val="ОТ2 "/>
      <sheetName val="ОТ 3"/>
      <sheetName val="20_СТРАХУВАННЯ"/>
      <sheetName val="21_Послуги_ВТЕ"/>
      <sheetName val="22_Послуги ВТЕ_ТТЕ_ПТЕ"/>
      <sheetName val="23_Інші витрати"/>
      <sheetName val="23-1 збут"/>
      <sheetName val="24_Бази розподілу"/>
      <sheetName val="25_Прямі"/>
      <sheetName val="28_Повна_СВ_без комп втрат"/>
      <sheetName val="26_ЗВВ"/>
      <sheetName val="27_АДМ"/>
      <sheetName val="ВИТРАТИ"/>
      <sheetName val="Д 2"/>
      <sheetName val="Д 3"/>
      <sheetName val="Д 3 (ТЕЦ)"/>
      <sheetName val="Д 4"/>
      <sheetName val="Д 5"/>
      <sheetName val="Д 6"/>
      <sheetName val="Д 7"/>
      <sheetName val="Д7_РП_ТЕЦ"/>
      <sheetName val="Д 8"/>
      <sheetName val="Д 9"/>
      <sheetName val="Д 10"/>
      <sheetName val="Д 12"/>
      <sheetName val="Д 13"/>
      <sheetName val="Reestr"/>
      <sheetName val="Перевірка"/>
      <sheetName val="29 факт 2019"/>
      <sheetName val="30_Факт 2020_!!!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>
        <row r="37">
          <cell r="U37">
            <v>0</v>
          </cell>
        </row>
      </sheetData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Zmist"/>
      <sheetName val="Rekv"/>
      <sheetName val="Data"/>
      <sheetName val="ВИТРАТИ"/>
      <sheetName val="Zayava"/>
      <sheetName val="Д 2"/>
      <sheetName val="Д 3"/>
      <sheetName val="Д 3 (ТЕЦ)"/>
      <sheetName val="Д 3 (сумарн_серзвТ)"/>
      <sheetName val="Д 4"/>
      <sheetName val="Д 5"/>
      <sheetName val="Д 7"/>
      <sheetName val="Д7_РП_ТЕЦ"/>
      <sheetName val="Д 8"/>
      <sheetName val="Д 9"/>
      <sheetName val="Д 10"/>
      <sheetName val="Д 11"/>
      <sheetName val="Д12"/>
      <sheetName val="Д 14_ГВ"/>
      <sheetName val="Д 12"/>
      <sheetName val="Додаток 12 (замена)"/>
      <sheetName val="Д 13"/>
      <sheetName val="Д13"/>
      <sheetName val="Д 15"/>
      <sheetName val="Д 6"/>
      <sheetName val="Reestr"/>
      <sheetName val="Перевірка"/>
    </sheetNames>
    <sheetDataSet>
      <sheetData sheetId="0" refreshError="1"/>
      <sheetData sheetId="1" refreshError="1">
        <row r="2">
          <cell r="C2" t="str">
            <v>Комунальне підприємство «Сєвєродонецьктеплокомуненерго»</v>
          </cell>
        </row>
        <row r="4">
          <cell r="C4" t="str">
            <v>Комунального підприємства «Сєвєродонецьктеплокомуненерго»</v>
          </cell>
        </row>
        <row r="6">
          <cell r="C6" t="str">
            <v>на 2021-2022 рр.</v>
          </cell>
        </row>
        <row r="21">
          <cell r="C21" t="str">
            <v>2021-2022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ІНСТРУКЦІЯ"/>
      <sheetName val="1_Структура по елементах"/>
      <sheetName val="2_ФОП"/>
      <sheetName val="3_Стуктура витрат"/>
      <sheetName val="4_Зведена операційних"/>
      <sheetName val="5_Розрахунок тарифів"/>
      <sheetName val="Д2"/>
      <sheetName val="Д3"/>
      <sheetName val="Д4"/>
      <sheetName val="Д5"/>
      <sheetName val="Д6"/>
      <sheetName val="Д7"/>
      <sheetName val="Д8"/>
      <sheetName val="Д9"/>
      <sheetName val="Д10"/>
      <sheetName val="Лист6"/>
    </sheetNames>
    <sheetDataSet>
      <sheetData sheetId="0" refreshError="1"/>
      <sheetData sheetId="1"/>
      <sheetData sheetId="2" refreshError="1"/>
      <sheetData sheetId="3"/>
      <sheetData sheetId="4"/>
      <sheetData sheetId="5"/>
      <sheetData sheetId="6" refreshError="1"/>
      <sheetData sheetId="7"/>
      <sheetData sheetId="8"/>
      <sheetData sheetId="9"/>
      <sheetData sheetId="10" refreshError="1"/>
      <sheetData sheetId="11" refreshError="1"/>
      <sheetData sheetId="12" refreshError="1"/>
      <sheetData sheetId="13"/>
      <sheetData sheetId="14"/>
      <sheetData sheetId="15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Вхідні дані"/>
      <sheetName val="Додаток 3_Річн.план"/>
      <sheetName val="Тариф_вироб_Дод4"/>
      <sheetName val="Тариф_трансп ТЕ_Дод5"/>
      <sheetName val="Тариф_постач ТЕ_Дод6"/>
      <sheetName val="Тариф_ТЕ_Дод7_Одноставк"/>
      <sheetName val="Тариф_ТЕ_Дод10_Двоставк"/>
      <sheetName val="Тариф на ЦО_Двоставк"/>
      <sheetName val="Прямі"/>
      <sheetName val="Загальновиробничі"/>
      <sheetName val="Адміністративні"/>
      <sheetName val="Додаток 8_Паливо"/>
      <sheetName val="Додаток 9_Електроенергія"/>
      <sheetName val="ПММ"/>
      <sheetName val="Амортизація"/>
      <sheetName val="ФОП"/>
      <sheetName val="Вода_Водовід"/>
      <sheetName val="ДОДАТОК 1"/>
      <sheetName val="ДОДАТОК 2"/>
      <sheetName val="ДОДАТОК 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газ"/>
      <sheetName val="газ детал"/>
      <sheetName val="рік"/>
      <sheetName val="ОП"/>
      <sheetName val="темп. квітень жовтень Ваня"/>
      <sheetName val="темп. квітень жовтень"/>
      <sheetName val="ктм Дсту"/>
      <sheetName val="факт 5 років"/>
      <sheetName val="Порівняння"/>
      <sheetName val="Типи данних філії"/>
      <sheetName val="KOEF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додаток 2 до Процедури"/>
      <sheetName val="скрыть"/>
      <sheetName val="Лист3"/>
      <sheetName val="Лист4"/>
    </sheetNames>
    <sheetDataSet>
      <sheetData sheetId="0"/>
      <sheetData sheetId="1">
        <row r="4">
          <cell r="B4" t="str">
            <v>вибрати</v>
          </cell>
          <cell r="D4" t="str">
            <v>вибрати</v>
          </cell>
          <cell r="G4" t="str">
            <v>вибрати</v>
          </cell>
        </row>
        <row r="5">
          <cell r="B5">
            <v>1</v>
          </cell>
          <cell r="D5" t="str">
            <v>наявний</v>
          </cell>
          <cell r="G5" t="str">
            <v>наявний</v>
          </cell>
        </row>
        <row r="6">
          <cell r="B6">
            <v>2</v>
          </cell>
          <cell r="D6" t="str">
            <v>відсутній</v>
          </cell>
          <cell r="G6" t="str">
            <v>відсутній</v>
          </cell>
        </row>
        <row r="7">
          <cell r="B7">
            <v>3</v>
          </cell>
        </row>
        <row r="8">
          <cell r="B8">
            <v>4</v>
          </cell>
        </row>
        <row r="9">
          <cell r="B9" t="str">
            <v>5 і вище</v>
          </cell>
        </row>
      </sheetData>
      <sheetData sheetId="2"/>
      <sheetData sheetId="3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Зміст"/>
      <sheetName val="Вхідні дані"/>
      <sheetName val="Приєднане_навантаж"/>
      <sheetName val="Обсяги вироб_реаліз"/>
      <sheetName val="Проект доходів 1ст"/>
      <sheetName val="Проект доходів 2ст"/>
      <sheetName val="Тариф_1ст"/>
      <sheetName val="Тариф_2ст"/>
      <sheetName val="Витрати на кап_інвестиції"/>
      <sheetName val="Собі- Вартість_для_2ст тарифу"/>
      <sheetName val="Собівартість_для 1ст тарифу"/>
      <sheetName val="Повна собівартість_елементи"/>
      <sheetName val="Прямі"/>
      <sheetName val="Загальновиробничі"/>
      <sheetName val="Адміністративні"/>
      <sheetName val="Збут"/>
      <sheetName val="Інші витрати"/>
      <sheetName val="Паливо_1ст"/>
      <sheetName val="Паливо_2ст"/>
      <sheetName val="Електр_енерг"/>
      <sheetName val="ПММ"/>
      <sheetName val="Вода_Водовід"/>
      <sheetName val="Мат_витр"/>
      <sheetName val="Амортизац_2008 "/>
      <sheetName val="ЗП_Всього по під-ву"/>
      <sheetName val="ЗП_Виробнич"/>
      <sheetName val="ЗП_Загальновир"/>
      <sheetName val="ЗП_Адміністр"/>
      <sheetName val="ЗП_Збут"/>
      <sheetName val="Чисельн_працівн"/>
      <sheetName val="Комунальн_посл"/>
      <sheetName val="Зв'язок"/>
      <sheetName val="Подат_Збори"/>
      <sheetName val="Фін_витр"/>
      <sheetName val="Ремонт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Зміст"/>
      <sheetName val="Вхідні дані"/>
      <sheetName val="Хар.ліцен."/>
      <sheetName val="Заг.хар.ліц.Дод9"/>
      <sheetName val="Обсяги вироб_реаліз_ТЕ"/>
      <sheetName val="Дод2"/>
      <sheetName val="Інвест_Програм"/>
      <sheetName val="Тарифи_послуга ЦО_ГВП"/>
      <sheetName val="Дод.10"/>
      <sheetName val="Дод.3"/>
      <sheetName val="Дод4"/>
      <sheetName val="Дод5"/>
      <sheetName val="Дод.6"/>
      <sheetName val="Витрати_дод.НК"/>
      <sheetName val="Повна собівартість_ТЕ"/>
      <sheetName val="Прямі_ТЕ_всього"/>
      <sheetName val="прямі_інші"/>
      <sheetName val="Загальновиробничі"/>
      <sheetName val="Адміністративні"/>
      <sheetName val="Збут"/>
      <sheetName val="Паливо"/>
      <sheetName val="паливо (НКРКП)"/>
      <sheetName val="Дод.7"/>
      <sheetName val="Електр_енерг"/>
      <sheetName val="електроенергія(НКРРКП)"/>
      <sheetName val="Дод.8"/>
      <sheetName val="ПММ"/>
      <sheetName val="Хім_реаг"/>
      <sheetName val="дод.11 вода"/>
      <sheetName val="Вода_Водовід"/>
      <sheetName val="Амортизація"/>
      <sheetName val="Охорон_ праці"/>
      <sheetName val="Дод.13_ЗП_ЗУ&quot;ОП&quot;"/>
      <sheetName val="Дод.14_ЗП_ПсБО16"/>
      <sheetName val="ЗП_Всього по під-ву"/>
      <sheetName val="Заг.ЗП за рік"/>
      <sheetName val="Літо (виробництво ТЕЦ та ін.)"/>
      <sheetName val="Зима (виробництво ТЕЦ та ін.)"/>
      <sheetName val="Літо (виробництво)"/>
      <sheetName val="Зима (виробництво)"/>
      <sheetName val="Літо (транспортування)"/>
      <sheetName val="Зима (транспортування)"/>
      <sheetName val="Літо (постачання)"/>
      <sheetName val="Зима (постачання)"/>
      <sheetName val="Літо (заг.-виробничі)"/>
      <sheetName val="Зима (заг.-виробничі)"/>
      <sheetName val="Літо (адміністративні)"/>
      <sheetName val="Зима (адміністративні)"/>
      <sheetName val="Подат_Збори"/>
      <sheetName val="Зв_язок"/>
      <sheetName val="Фін_витр"/>
      <sheetName val="дод.12 ремонти"/>
      <sheetName val="Ремонти"/>
      <sheetName val="Тепловий баланс_Питома_норм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реквізіти"/>
      <sheetName val="зміст"/>
      <sheetName val="1_Data"/>
      <sheetName val="Zayava"/>
      <sheetName val="2_1_Виробництво_відпуск"/>
      <sheetName val="2_2_Реалізація"/>
      <sheetName val="10_Електроенергія"/>
      <sheetName val="11_Вода_Водовідв"/>
      <sheetName val="Вхідні дані ПММ"/>
      <sheetName val="12_ ПММ"/>
      <sheetName val="13_Хімреагенти"/>
      <sheetName val="14_Зв'язок"/>
      <sheetName val="Вхідні дані ОП"/>
      <sheetName val="15_ЗП "/>
      <sheetName val="Графік Змінний персонал"/>
      <sheetName val="16_ЗП_розрахунок "/>
      <sheetName val="17_Амортизація"/>
      <sheetName val="Розрахунок_АМ"/>
      <sheetName val="18_Податки та збори"/>
      <sheetName val="Податки_розрахунок"/>
      <sheetName val="19_Охорона праці"/>
      <sheetName val="ОТ 1 "/>
      <sheetName val="ОТ2 "/>
      <sheetName val="ОТ 3"/>
      <sheetName val="20_СТРАХУВАННЯ"/>
      <sheetName val="21_Послуги_ВТЕ"/>
      <sheetName val="22_Послуги ВТЕ_ТТЕ_ПТЕ"/>
      <sheetName val="23_Інші витрати"/>
      <sheetName val="23-1 збут"/>
      <sheetName val="24_Бази розподілу"/>
      <sheetName val="25_Прямі"/>
      <sheetName val="28_Повна_СВ_без комп втрат"/>
      <sheetName val="26_ЗВВ"/>
      <sheetName val="27_АДМ"/>
      <sheetName val="ВИТРАТИ"/>
      <sheetName val="Д 2"/>
      <sheetName val="Д 3"/>
      <sheetName val="Д 3 (ТЕЦ)"/>
      <sheetName val="Д 4"/>
      <sheetName val="Д 5"/>
      <sheetName val="Д 6"/>
      <sheetName val="Д 7"/>
      <sheetName val="Д7_РП_ТЕЦ"/>
      <sheetName val="Д 8"/>
      <sheetName val="Д 9"/>
      <sheetName val="Д 10"/>
      <sheetName val="Д 12"/>
      <sheetName val="Д 13"/>
      <sheetName val="Reestr"/>
      <sheetName val="Перевірка"/>
      <sheetName val="29 факт 2019"/>
      <sheetName val="30_Факт 2020_!!!"/>
    </sheetNames>
    <sheetDataSet>
      <sheetData sheetId="0" refreshError="1">
        <row r="2">
          <cell r="C2" t="str">
            <v>Комунальне підприємство «Сєвєродонецьктеплокомуненерго»</v>
          </cell>
        </row>
        <row r="18">
          <cell r="C18">
            <v>2019</v>
          </cell>
        </row>
        <row r="19">
          <cell r="C19">
            <v>2020</v>
          </cell>
        </row>
        <row r="20">
          <cell r="C20" t="str">
            <v>2020-2021</v>
          </cell>
        </row>
        <row r="21">
          <cell r="C21" t="str">
            <v>2021-2022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>
        <row r="7">
          <cell r="F7">
            <v>88975.494553912635</v>
          </cell>
          <cell r="K7">
            <v>90823.017038620848</v>
          </cell>
          <cell r="P7">
            <v>118033.75165258355</v>
          </cell>
        </row>
        <row r="8">
          <cell r="F8">
            <v>2390.0444765334191</v>
          </cell>
          <cell r="K8">
            <v>2439.6723086908746</v>
          </cell>
          <cell r="P8">
            <v>2848.9481469897742</v>
          </cell>
        </row>
        <row r="9">
          <cell r="F9">
            <v>0</v>
          </cell>
          <cell r="K9">
            <v>0</v>
          </cell>
        </row>
        <row r="10">
          <cell r="F10">
            <v>55.299013582445731</v>
          </cell>
          <cell r="K10">
            <v>56.447264249530789</v>
          </cell>
          <cell r="P10">
            <v>156.33945805818803</v>
          </cell>
        </row>
        <row r="11">
          <cell r="F11">
            <v>1714.7076023774268</v>
          </cell>
          <cell r="K11">
            <v>1750.3124716279467</v>
          </cell>
          <cell r="P11">
            <v>111.43796844646532</v>
          </cell>
        </row>
        <row r="12">
          <cell r="F12">
            <v>5756.8219782437118</v>
          </cell>
          <cell r="K12">
            <v>5876.3589147742878</v>
          </cell>
          <cell r="P12">
            <v>7475.0215957126402</v>
          </cell>
        </row>
        <row r="14">
          <cell r="F14">
            <v>1795.7082059086711</v>
          </cell>
          <cell r="K14">
            <v>1832.9950038413433</v>
          </cell>
          <cell r="P14">
            <v>1570.461654896463</v>
          </cell>
        </row>
        <row r="15">
          <cell r="F15">
            <v>249.05395155122258</v>
          </cell>
          <cell r="K15">
            <v>254.22540665471183</v>
          </cell>
          <cell r="P15">
            <v>340.38538844576857</v>
          </cell>
        </row>
        <row r="16">
          <cell r="F16">
            <v>1623.641379362524</v>
          </cell>
          <cell r="K16">
            <v>1657.3553134127283</v>
          </cell>
          <cell r="P16">
            <v>2064.3162498074207</v>
          </cell>
        </row>
        <row r="20">
          <cell r="F20">
            <v>1566.2959500021132</v>
          </cell>
          <cell r="K20">
            <v>1598.8191407957638</v>
          </cell>
          <cell r="P20">
            <v>2062.2503598029916</v>
          </cell>
        </row>
        <row r="21">
          <cell r="F21">
            <v>486.77295088406748</v>
          </cell>
          <cell r="K21">
            <v>496.88049764416058</v>
          </cell>
          <cell r="P21">
            <v>414.99225965833017</v>
          </cell>
        </row>
        <row r="22">
          <cell r="F22">
            <v>123.06101335850521</v>
          </cell>
          <cell r="K22">
            <v>125.61630108475721</v>
          </cell>
          <cell r="P22">
            <v>90.65252559624281</v>
          </cell>
        </row>
        <row r="28">
          <cell r="F28">
            <v>4024.7409117210805</v>
          </cell>
          <cell r="K28">
            <v>4108.3122294958212</v>
          </cell>
          <cell r="P28">
            <v>5273.9687057883411</v>
          </cell>
        </row>
        <row r="29">
          <cell r="F29">
            <v>1273.8541200341003</v>
          </cell>
          <cell r="K29">
            <v>1300.3049325954753</v>
          </cell>
          <cell r="P29">
            <v>1098.8513111893442</v>
          </cell>
        </row>
        <row r="30">
          <cell r="F30">
            <v>1164.6305394510521</v>
          </cell>
          <cell r="K30">
            <v>1188.8133902326222</v>
          </cell>
          <cell r="P30">
            <v>912.0694964497618</v>
          </cell>
        </row>
      </sheetData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>
        <row r="14">
          <cell r="D14">
            <v>112564.459</v>
          </cell>
        </row>
        <row r="16">
          <cell r="D16">
            <v>112564.459</v>
          </cell>
          <cell r="E16">
            <v>115336.33668000002</v>
          </cell>
          <cell r="F16">
            <v>166227.62453685596</v>
          </cell>
        </row>
        <row r="17">
          <cell r="D17">
            <v>99230.523093067546</v>
          </cell>
          <cell r="E17">
            <v>103701.37104286466</v>
          </cell>
          <cell r="F17">
            <v>148343.77780539828</v>
          </cell>
        </row>
        <row r="36">
          <cell r="G36">
            <v>175.78100000000001</v>
          </cell>
        </row>
        <row r="44">
          <cell r="D44">
            <v>0</v>
          </cell>
          <cell r="E44">
            <v>0</v>
          </cell>
          <cell r="G44">
            <v>8524.239999999998</v>
          </cell>
        </row>
        <row r="48">
          <cell r="D48">
            <v>97300.159000000014</v>
          </cell>
          <cell r="E48">
            <v>99005.488480000015</v>
          </cell>
          <cell r="F48">
            <v>143962.22000000003</v>
          </cell>
        </row>
        <row r="49">
          <cell r="D49">
            <v>86365.337</v>
          </cell>
          <cell r="E49">
            <v>89703.772320000004</v>
          </cell>
          <cell r="F49">
            <v>128473.83000000002</v>
          </cell>
        </row>
      </sheetData>
      <sheetData sheetId="42" refreshError="1"/>
      <sheetData sheetId="43" refreshError="1">
        <row r="10">
          <cell r="H10">
            <v>146372.00535610737</v>
          </cell>
        </row>
        <row r="60">
          <cell r="F60">
            <v>1425.27</v>
          </cell>
          <cell r="H60">
            <v>166353.78399999999</v>
          </cell>
        </row>
        <row r="61">
          <cell r="F61">
            <v>1276.9833812657728</v>
          </cell>
          <cell r="H61">
            <v>149046.1579761561</v>
          </cell>
        </row>
        <row r="62">
          <cell r="F62">
            <v>3.6334640493099903</v>
          </cell>
          <cell r="H62">
            <v>424.08841386591973</v>
          </cell>
        </row>
        <row r="63">
          <cell r="F63">
            <v>100.26435709348777</v>
          </cell>
          <cell r="H63">
            <v>11702.593335177848</v>
          </cell>
        </row>
        <row r="64">
          <cell r="F64">
            <v>44.388797591429437</v>
          </cell>
          <cell r="H64">
            <v>5180.9442748001238</v>
          </cell>
        </row>
      </sheetData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Д 2"/>
      <sheetName val="Д 3"/>
      <sheetName val="Д 3 (ТЕЦ)"/>
      <sheetName val="Д 4"/>
      <sheetName val="Д5"/>
      <sheetName val="Д 5"/>
      <sheetName val="Лист1"/>
      <sheetName val="Д 5.1"/>
      <sheetName val="Двухставочний "/>
    </sheetNames>
    <sheetDataSet>
      <sheetData sheetId="0">
        <row r="19">
          <cell r="M19">
            <v>1332.7559202754587</v>
          </cell>
          <cell r="R19">
            <v>2444.0056555284059</v>
          </cell>
          <cell r="AA19">
            <v>2444.0056555284064</v>
          </cell>
          <cell r="AF19">
            <v>3998.9917651603273</v>
          </cell>
        </row>
      </sheetData>
      <sheetData sheetId="1">
        <row r="16">
          <cell r="H16">
            <v>438.12878249560254</v>
          </cell>
          <cell r="I16">
            <v>605.52618790520432</v>
          </cell>
          <cell r="J16">
            <v>605.52618790519341</v>
          </cell>
          <cell r="K16">
            <v>839.767539729747</v>
          </cell>
        </row>
        <row r="64">
          <cell r="H64">
            <v>128423.59000000001</v>
          </cell>
        </row>
        <row r="65">
          <cell r="H65">
            <v>365.40999999999997</v>
          </cell>
        </row>
        <row r="66">
          <cell r="H66">
            <v>10083.379999999997</v>
          </cell>
        </row>
        <row r="67">
          <cell r="H67">
            <v>4464.0899999999983</v>
          </cell>
        </row>
      </sheetData>
      <sheetData sheetId="2"/>
      <sheetData sheetId="3">
        <row r="17">
          <cell r="H17">
            <v>9.9578176714426352</v>
          </cell>
        </row>
      </sheetData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3" tint="0.39997558519241921"/>
  </sheetPr>
  <dimension ref="A1:Y75"/>
  <sheetViews>
    <sheetView topLeftCell="B1" workbookViewId="0">
      <selection activeCell="W17" sqref="W17"/>
    </sheetView>
  </sheetViews>
  <sheetFormatPr defaultColWidth="9.140625" defaultRowHeight="16.5" customHeight="1"/>
  <cols>
    <col min="1" max="1" width="5" style="109" hidden="1" customWidth="1"/>
    <col min="2" max="2" width="5.42578125" style="109" customWidth="1"/>
    <col min="3" max="3" width="43.85546875" style="25" customWidth="1"/>
    <col min="4" max="4" width="8.28515625" style="25" hidden="1" customWidth="1"/>
    <col min="5" max="6" width="8.5703125" style="25" hidden="1" customWidth="1"/>
    <col min="7" max="7" width="10.140625" style="25" hidden="1" customWidth="1"/>
    <col min="8" max="8" width="11.28515625" style="25" customWidth="1"/>
    <col min="9" max="11" width="10.85546875" style="25" hidden="1" customWidth="1"/>
    <col min="12" max="12" width="14.42578125" style="25" customWidth="1"/>
    <col min="13" max="13" width="17.85546875" style="25" hidden="1" customWidth="1"/>
    <col min="14" max="14" width="17.85546875" style="25" customWidth="1"/>
    <col min="15" max="15" width="17.85546875" style="25" hidden="1" customWidth="1"/>
    <col min="16" max="16" width="17.85546875" style="25" customWidth="1"/>
    <col min="17" max="17" width="17.85546875" style="25" hidden="1" customWidth="1"/>
    <col min="18" max="18" width="17.85546875" style="25" customWidth="1"/>
    <col min="19" max="19" width="16.5703125" style="25" hidden="1" customWidth="1"/>
    <col min="20" max="20" width="0" style="25" hidden="1" customWidth="1"/>
    <col min="21" max="21" width="10.5703125" style="25" hidden="1" customWidth="1"/>
    <col min="22" max="16384" width="9.140625" style="25"/>
  </cols>
  <sheetData>
    <row r="1" spans="1:24" s="5" customFormat="1" ht="16.5" customHeight="1">
      <c r="A1" s="1"/>
      <c r="B1" s="1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4"/>
      <c r="O1" s="4"/>
      <c r="R1" s="6" t="s">
        <v>157</v>
      </c>
      <c r="S1" s="7" t="s">
        <v>0</v>
      </c>
      <c r="T1" s="7"/>
    </row>
    <row r="2" spans="1:24" s="5" customFormat="1" ht="16.5" hidden="1" customHeight="1">
      <c r="A2" s="1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9"/>
      <c r="S2" s="10"/>
    </row>
    <row r="3" spans="1:24" s="5" customFormat="1" ht="16.5" hidden="1" customHeight="1">
      <c r="A3" s="1"/>
      <c r="B3" s="10"/>
      <c r="C3" s="11"/>
      <c r="D3" s="12"/>
      <c r="E3" s="10"/>
      <c r="F3" s="10"/>
      <c r="G3" s="10"/>
      <c r="H3" s="10"/>
      <c r="I3" s="10"/>
      <c r="J3" s="8"/>
      <c r="K3" s="8"/>
      <c r="L3" s="8"/>
      <c r="M3" s="8"/>
      <c r="N3" s="8"/>
      <c r="O3" s="8"/>
      <c r="P3" s="10"/>
      <c r="Q3" s="10"/>
      <c r="R3" s="13"/>
      <c r="S3" s="14"/>
    </row>
    <row r="4" spans="1:24" s="5" customFormat="1" ht="71.25" hidden="1" customHeight="1">
      <c r="A4" s="1"/>
      <c r="B4" s="10"/>
      <c r="C4" s="11"/>
      <c r="D4" s="12"/>
      <c r="E4" s="10"/>
      <c r="F4" s="10"/>
      <c r="G4" s="10"/>
      <c r="H4" s="10"/>
      <c r="I4" s="10"/>
      <c r="J4" s="10"/>
      <c r="K4" s="10"/>
      <c r="L4" s="10"/>
      <c r="M4" s="10"/>
      <c r="N4" s="10"/>
      <c r="O4" s="8"/>
      <c r="P4" s="8"/>
      <c r="Q4" s="8"/>
      <c r="R4" s="15" t="s">
        <v>1</v>
      </c>
      <c r="S4" s="16" t="s">
        <v>1</v>
      </c>
      <c r="T4" s="16"/>
      <c r="U4" s="16"/>
      <c r="V4" s="16"/>
      <c r="W4" s="16"/>
      <c r="X4" s="16"/>
    </row>
    <row r="5" spans="1:24" s="5" customFormat="1" ht="16.5" customHeight="1">
      <c r="A5" s="1"/>
      <c r="B5" s="14"/>
      <c r="C5" s="17"/>
      <c r="D5" s="18"/>
      <c r="E5" s="14"/>
      <c r="F5" s="14"/>
      <c r="G5" s="14"/>
      <c r="H5" s="14"/>
      <c r="I5" s="14"/>
      <c r="J5" s="10"/>
      <c r="K5" s="10"/>
      <c r="L5" s="10"/>
      <c r="M5" s="10"/>
      <c r="N5" s="10"/>
      <c r="O5" s="10"/>
      <c r="P5" s="14"/>
      <c r="Q5" s="14"/>
      <c r="R5" s="14"/>
      <c r="S5" s="14"/>
    </row>
    <row r="6" spans="1:24" s="5" customFormat="1" ht="16.5" customHeight="1">
      <c r="A6" s="1"/>
      <c r="B6" s="204" t="s">
        <v>2</v>
      </c>
      <c r="C6" s="204"/>
      <c r="D6" s="204"/>
      <c r="E6" s="204"/>
      <c r="F6" s="204"/>
      <c r="G6" s="204"/>
      <c r="H6" s="204"/>
      <c r="I6" s="204"/>
      <c r="J6" s="204"/>
      <c r="K6" s="204"/>
      <c r="L6" s="204"/>
      <c r="M6" s="204"/>
      <c r="N6" s="204"/>
      <c r="O6" s="204"/>
      <c r="P6" s="204"/>
      <c r="Q6" s="204"/>
      <c r="R6" s="204"/>
      <c r="S6" s="204"/>
    </row>
    <row r="7" spans="1:24" s="5" customFormat="1" ht="16.5" customHeight="1">
      <c r="A7" s="1"/>
      <c r="B7" s="204" t="s">
        <v>3</v>
      </c>
      <c r="C7" s="204"/>
      <c r="D7" s="204"/>
      <c r="E7" s="204"/>
      <c r="F7" s="204"/>
      <c r="G7" s="204"/>
      <c r="H7" s="204"/>
      <c r="I7" s="204"/>
      <c r="J7" s="204"/>
      <c r="K7" s="204"/>
      <c r="L7" s="204"/>
      <c r="M7" s="204"/>
      <c r="N7" s="204"/>
      <c r="O7" s="204"/>
      <c r="P7" s="204"/>
      <c r="Q7" s="204"/>
      <c r="R7" s="204"/>
      <c r="S7" s="204"/>
    </row>
    <row r="8" spans="1:24" s="5" customFormat="1" ht="16.5" hidden="1" customHeight="1">
      <c r="A8" s="1"/>
      <c r="B8" s="14"/>
      <c r="C8" s="17"/>
      <c r="D8" s="18"/>
      <c r="E8" s="14"/>
      <c r="F8" s="14"/>
      <c r="G8" s="14"/>
      <c r="H8" s="14"/>
      <c r="I8" s="14"/>
      <c r="J8" s="10"/>
      <c r="K8" s="10"/>
      <c r="L8" s="10"/>
      <c r="M8" s="10">
        <f>L56/M60*1000</f>
        <v>1780.8425204425032</v>
      </c>
      <c r="N8" s="10"/>
      <c r="O8" s="10">
        <f t="shared" ref="O8:S8" si="0">N56/O60*1000</f>
        <v>3059.489661105044</v>
      </c>
      <c r="P8" s="10"/>
      <c r="Q8" s="10">
        <f t="shared" si="0"/>
        <v>3059.4896611050453</v>
      </c>
      <c r="R8" s="10"/>
      <c r="S8" s="10">
        <f t="shared" si="0"/>
        <v>4848.7171225615311</v>
      </c>
    </row>
    <row r="9" spans="1:24" s="5" customFormat="1" ht="16.5" hidden="1" customHeight="1">
      <c r="A9" s="1"/>
      <c r="B9" s="14"/>
      <c r="C9" s="17"/>
      <c r="D9" s="18"/>
      <c r="E9" s="14"/>
      <c r="F9" s="14"/>
      <c r="G9" s="14"/>
      <c r="H9" s="14"/>
      <c r="I9" s="14"/>
      <c r="J9" s="10"/>
      <c r="K9" s="10"/>
      <c r="L9" s="10"/>
      <c r="M9" s="19">
        <f>M17-M18-M19-M20</f>
        <v>-9.1837648596992949E-13</v>
      </c>
      <c r="N9" s="10"/>
      <c r="O9" s="19">
        <f>O17-O18-O19-O20</f>
        <v>-7.9669604247101233E-12</v>
      </c>
      <c r="P9" s="14"/>
      <c r="Q9" s="19">
        <f>Q17-Q18-Q19-Q20</f>
        <v>2.9469759965650155E-12</v>
      </c>
      <c r="R9" s="14"/>
      <c r="S9" s="19">
        <f>S17-S18-S19-S20</f>
        <v>1.4201972931005002E-11</v>
      </c>
    </row>
    <row r="10" spans="1:24" s="21" customFormat="1" ht="16.5" customHeight="1">
      <c r="A10" s="20"/>
      <c r="B10" s="205" t="s">
        <v>4</v>
      </c>
      <c r="C10" s="205"/>
      <c r="D10" s="205"/>
      <c r="E10" s="205"/>
      <c r="F10" s="205"/>
      <c r="G10" s="205"/>
      <c r="H10" s="205"/>
      <c r="I10" s="205"/>
      <c r="J10" s="205"/>
      <c r="K10" s="205"/>
      <c r="L10" s="205"/>
      <c r="M10" s="205"/>
      <c r="N10" s="205"/>
      <c r="O10" s="205"/>
      <c r="P10" s="205"/>
      <c r="Q10" s="205"/>
      <c r="R10" s="205"/>
      <c r="S10" s="205"/>
    </row>
    <row r="11" spans="1:24" ht="53.25" customHeight="1">
      <c r="A11" s="206"/>
      <c r="B11" s="206"/>
      <c r="C11" s="207" t="s">
        <v>5</v>
      </c>
      <c r="D11" s="208"/>
      <c r="E11" s="209" t="s">
        <v>6</v>
      </c>
      <c r="F11" s="210"/>
      <c r="G11" s="210"/>
      <c r="H11" s="211"/>
      <c r="I11" s="22"/>
      <c r="J11" s="23"/>
      <c r="K11" s="23"/>
      <c r="L11" s="24" t="s">
        <v>7</v>
      </c>
      <c r="M11" s="24" t="s">
        <v>7</v>
      </c>
      <c r="N11" s="24" t="s">
        <v>8</v>
      </c>
      <c r="O11" s="24" t="s">
        <v>8</v>
      </c>
      <c r="P11" s="24" t="s">
        <v>9</v>
      </c>
      <c r="Q11" s="24" t="s">
        <v>9</v>
      </c>
      <c r="R11" s="24" t="s">
        <v>10</v>
      </c>
      <c r="S11" s="24" t="s">
        <v>10</v>
      </c>
      <c r="U11" s="26"/>
    </row>
    <row r="12" spans="1:24" ht="17.25" hidden="1" customHeight="1">
      <c r="A12" s="206"/>
      <c r="B12" s="206"/>
      <c r="C12" s="207"/>
      <c r="D12" s="208"/>
      <c r="E12" s="27" t="s">
        <v>11</v>
      </c>
      <c r="F12" s="27" t="s">
        <v>12</v>
      </c>
      <c r="G12" s="27" t="s">
        <v>13</v>
      </c>
      <c r="H12" s="27" t="s">
        <v>14</v>
      </c>
      <c r="I12" s="27" t="s">
        <v>11</v>
      </c>
      <c r="J12" s="27" t="s">
        <v>12</v>
      </c>
      <c r="K12" s="27" t="s">
        <v>13</v>
      </c>
      <c r="L12" s="28" t="s">
        <v>14</v>
      </c>
      <c r="M12" s="28"/>
      <c r="N12" s="28" t="s">
        <v>14</v>
      </c>
      <c r="O12" s="28"/>
      <c r="P12" s="28" t="s">
        <v>14</v>
      </c>
      <c r="Q12" s="28"/>
      <c r="R12" s="28" t="s">
        <v>14</v>
      </c>
      <c r="S12" s="29"/>
    </row>
    <row r="13" spans="1:24" ht="16.5" hidden="1" customHeight="1">
      <c r="A13" s="30"/>
      <c r="B13" s="31"/>
      <c r="C13" s="32"/>
      <c r="D13" s="33"/>
      <c r="E13" s="34">
        <f>[8]реквізіти!$C$18</f>
        <v>2019</v>
      </c>
      <c r="F13" s="34">
        <f>[8]реквізіти!$C$19</f>
        <v>2020</v>
      </c>
      <c r="G13" s="34" t="str">
        <f>[8]реквізіти!$C$20</f>
        <v>2020-2021</v>
      </c>
      <c r="H13" s="34" t="str">
        <f>[8]реквізіти!$C$21</f>
        <v>2021-2022</v>
      </c>
      <c r="I13" s="34">
        <f>[8]реквізіти!$C$18</f>
        <v>2019</v>
      </c>
      <c r="J13" s="34">
        <f>[8]реквізіти!$C$19</f>
        <v>2020</v>
      </c>
      <c r="K13" s="34" t="str">
        <f>[8]реквізіти!$C$20</f>
        <v>2020-2021</v>
      </c>
      <c r="L13" s="34" t="str">
        <f>[8]реквізіти!$C$21</f>
        <v>2021-2022</v>
      </c>
      <c r="M13" s="34"/>
      <c r="N13" s="34" t="str">
        <f>[8]реквізіти!$C$21</f>
        <v>2021-2022</v>
      </c>
      <c r="O13" s="34"/>
      <c r="P13" s="34" t="str">
        <f>[8]реквізіти!$C$21</f>
        <v>2021-2022</v>
      </c>
      <c r="Q13" s="34"/>
      <c r="R13" s="34" t="str">
        <f>[8]реквізіти!$C$21</f>
        <v>2021-2022</v>
      </c>
      <c r="S13" s="35"/>
    </row>
    <row r="14" spans="1:24" s="39" customFormat="1" ht="12" hidden="1">
      <c r="A14" s="36">
        <v>1</v>
      </c>
      <c r="B14" s="37">
        <v>1</v>
      </c>
      <c r="C14" s="32">
        <v>2</v>
      </c>
      <c r="D14" s="33">
        <v>3</v>
      </c>
      <c r="E14" s="33">
        <v>4</v>
      </c>
      <c r="F14" s="33">
        <v>5</v>
      </c>
      <c r="G14" s="33">
        <v>6</v>
      </c>
      <c r="H14" s="33">
        <v>7</v>
      </c>
      <c r="I14" s="33">
        <v>8</v>
      </c>
      <c r="J14" s="33">
        <v>9</v>
      </c>
      <c r="K14" s="33">
        <v>10</v>
      </c>
      <c r="L14" s="33">
        <v>11</v>
      </c>
      <c r="M14" s="33"/>
      <c r="N14" s="33">
        <v>15</v>
      </c>
      <c r="O14" s="33"/>
      <c r="P14" s="33" t="e">
        <f>#REF!+1</f>
        <v>#REF!</v>
      </c>
      <c r="Q14" s="33"/>
      <c r="R14" s="33" t="e">
        <f>#REF!+1</f>
        <v>#REF!</v>
      </c>
      <c r="S14" s="38"/>
    </row>
    <row r="15" spans="1:24" s="39" customFormat="1" ht="12">
      <c r="A15" s="36"/>
      <c r="B15" s="40" t="s">
        <v>15</v>
      </c>
      <c r="C15" s="32">
        <v>2</v>
      </c>
      <c r="D15" s="41"/>
      <c r="E15" s="33"/>
      <c r="F15" s="33"/>
      <c r="G15" s="33"/>
      <c r="H15" s="33">
        <v>3</v>
      </c>
      <c r="I15" s="33"/>
      <c r="J15" s="33"/>
      <c r="K15" s="33"/>
      <c r="L15" s="33">
        <v>4</v>
      </c>
      <c r="M15" s="33">
        <v>4</v>
      </c>
      <c r="N15" s="33">
        <v>5</v>
      </c>
      <c r="O15" s="33">
        <v>5</v>
      </c>
      <c r="P15" s="33">
        <v>6</v>
      </c>
      <c r="Q15" s="33">
        <v>6</v>
      </c>
      <c r="R15" s="33">
        <v>7</v>
      </c>
      <c r="S15" s="33">
        <v>7</v>
      </c>
    </row>
    <row r="16" spans="1:24" s="39" customFormat="1" ht="14.25" customHeight="1">
      <c r="A16" s="36"/>
      <c r="B16" s="193" t="s">
        <v>16</v>
      </c>
      <c r="C16" s="194"/>
      <c r="D16" s="194"/>
      <c r="E16" s="194"/>
      <c r="F16" s="194"/>
      <c r="G16" s="194"/>
      <c r="H16" s="194"/>
      <c r="I16" s="194"/>
      <c r="J16" s="194"/>
      <c r="K16" s="194"/>
      <c r="L16" s="194"/>
      <c r="M16" s="194"/>
      <c r="N16" s="194"/>
      <c r="O16" s="194"/>
      <c r="P16" s="194"/>
      <c r="Q16" s="194"/>
      <c r="R16" s="195"/>
      <c r="S16" s="42"/>
      <c r="T16" s="43"/>
    </row>
    <row r="17" spans="1:25" s="39" customFormat="1" ht="28.5">
      <c r="A17" s="36"/>
      <c r="B17" s="44" t="s">
        <v>17</v>
      </c>
      <c r="C17" s="45" t="s">
        <v>18</v>
      </c>
      <c r="D17" s="46"/>
      <c r="E17" s="47"/>
      <c r="F17" s="47"/>
      <c r="G17" s="47"/>
      <c r="H17" s="48">
        <f>H22+H38+H42+H50</f>
        <v>282315.26429558813</v>
      </c>
      <c r="I17" s="47"/>
      <c r="J17" s="47"/>
      <c r="K17" s="47"/>
      <c r="L17" s="48">
        <f>L18+L19+L20</f>
        <v>1780.8425204425039</v>
      </c>
      <c r="M17" s="48">
        <f>M48+M50</f>
        <v>1780.842520442503</v>
      </c>
      <c r="N17" s="48">
        <f>N18+N19+N20</f>
        <v>3059.4896611050531</v>
      </c>
      <c r="O17" s="48">
        <f>O48+O50</f>
        <v>3059.4896611050449</v>
      </c>
      <c r="P17" s="48">
        <f>P18+P19+P20</f>
        <v>3059.4896611050422</v>
      </c>
      <c r="Q17" s="48">
        <f>Q48+Q50</f>
        <v>3059.4896611050453</v>
      </c>
      <c r="R17" s="48">
        <f>R18+R19+R20</f>
        <v>4848.7171225615175</v>
      </c>
      <c r="S17" s="48">
        <f>S48+S50</f>
        <v>4848.7171225615311</v>
      </c>
      <c r="U17" s="49"/>
      <c r="V17" s="49"/>
      <c r="W17" s="49"/>
      <c r="X17" s="49"/>
      <c r="Y17" s="49"/>
    </row>
    <row r="18" spans="1:25" s="39" customFormat="1" ht="15">
      <c r="A18" s="36"/>
      <c r="B18" s="44" t="s">
        <v>19</v>
      </c>
      <c r="C18" s="50" t="s">
        <v>20</v>
      </c>
      <c r="D18" s="47"/>
      <c r="E18" s="47"/>
      <c r="F18" s="47"/>
      <c r="G18" s="47"/>
      <c r="H18" s="48" t="s">
        <v>21</v>
      </c>
      <c r="I18" s="47"/>
      <c r="J18" s="47"/>
      <c r="K18" s="47"/>
      <c r="L18" s="48">
        <f>M18</f>
        <v>1332.7559202754587</v>
      </c>
      <c r="M18" s="48">
        <f>'[9]Д 2'!M19</f>
        <v>1332.7559202754587</v>
      </c>
      <c r="N18" s="48">
        <f>O18</f>
        <v>2444.0056555284059</v>
      </c>
      <c r="O18" s="48">
        <f>'[9]Д 2'!R19</f>
        <v>2444.0056555284059</v>
      </c>
      <c r="P18" s="48">
        <f>Q18</f>
        <v>2444.0056555284064</v>
      </c>
      <c r="Q18" s="48">
        <f>'[9]Д 2'!AA19</f>
        <v>2444.0056555284064</v>
      </c>
      <c r="R18" s="48">
        <f>S18</f>
        <v>3998.9917651603273</v>
      </c>
      <c r="S18" s="48">
        <f>'[9]Д 2'!AF19</f>
        <v>3998.9917651603273</v>
      </c>
    </row>
    <row r="19" spans="1:25" s="39" customFormat="1" ht="28.5">
      <c r="A19" s="36"/>
      <c r="B19" s="44" t="s">
        <v>22</v>
      </c>
      <c r="C19" s="50" t="s">
        <v>23</v>
      </c>
      <c r="D19" s="47"/>
      <c r="E19" s="47"/>
      <c r="F19" s="47"/>
      <c r="G19" s="47"/>
      <c r="H19" s="48" t="s">
        <v>21</v>
      </c>
      <c r="I19" s="47"/>
      <c r="J19" s="47"/>
      <c r="K19" s="47"/>
      <c r="L19" s="48">
        <f>M19</f>
        <v>438.12878249560254</v>
      </c>
      <c r="M19" s="48">
        <f>'[9]Д 3'!H16</f>
        <v>438.12878249560254</v>
      </c>
      <c r="N19" s="48">
        <f>O19</f>
        <v>605.52618790520432</v>
      </c>
      <c r="O19" s="48">
        <f>'[9]Д 3'!I16</f>
        <v>605.52618790520432</v>
      </c>
      <c r="P19" s="48">
        <f>Q19</f>
        <v>605.52618790519341</v>
      </c>
      <c r="Q19" s="48">
        <f>'[9]Д 3'!J16</f>
        <v>605.52618790519341</v>
      </c>
      <c r="R19" s="48">
        <f>S19</f>
        <v>839.767539729747</v>
      </c>
      <c r="S19" s="48">
        <f>'[9]Д 3'!K16</f>
        <v>839.767539729747</v>
      </c>
    </row>
    <row r="20" spans="1:25" s="39" customFormat="1" ht="15">
      <c r="A20" s="36"/>
      <c r="B20" s="44" t="s">
        <v>24</v>
      </c>
      <c r="C20" s="50" t="s">
        <v>25</v>
      </c>
      <c r="D20" s="47"/>
      <c r="E20" s="47"/>
      <c r="F20" s="47"/>
      <c r="G20" s="47"/>
      <c r="H20" s="48" t="s">
        <v>21</v>
      </c>
      <c r="I20" s="47"/>
      <c r="J20" s="47"/>
      <c r="K20" s="47"/>
      <c r="L20" s="48">
        <f>M20</f>
        <v>9.9578176714426352</v>
      </c>
      <c r="M20" s="48">
        <f>'[9]Д 4'!H17</f>
        <v>9.9578176714426352</v>
      </c>
      <c r="N20" s="48">
        <f>O20</f>
        <v>9.9578176714426352</v>
      </c>
      <c r="O20" s="48">
        <f>M20</f>
        <v>9.9578176714426352</v>
      </c>
      <c r="P20" s="48">
        <f>Q20</f>
        <v>9.9578176714426352</v>
      </c>
      <c r="Q20" s="48">
        <f>M20</f>
        <v>9.9578176714426352</v>
      </c>
      <c r="R20" s="48">
        <f>S20</f>
        <v>9.9578176714426352</v>
      </c>
      <c r="S20" s="48">
        <f>M20</f>
        <v>9.9578176714426352</v>
      </c>
    </row>
    <row r="21" spans="1:25" s="39" customFormat="1" ht="19.5" customHeight="1">
      <c r="A21" s="36"/>
      <c r="B21" s="44" t="s">
        <v>26</v>
      </c>
      <c r="C21" s="196" t="s">
        <v>27</v>
      </c>
      <c r="D21" s="197"/>
      <c r="E21" s="197"/>
      <c r="F21" s="197"/>
      <c r="G21" s="197"/>
      <c r="H21" s="197"/>
      <c r="I21" s="197"/>
      <c r="J21" s="197"/>
      <c r="K21" s="197"/>
      <c r="L21" s="197"/>
      <c r="M21" s="197"/>
      <c r="N21" s="197"/>
      <c r="O21" s="197"/>
      <c r="P21" s="197"/>
      <c r="Q21" s="197"/>
      <c r="R21" s="198"/>
      <c r="S21" s="51"/>
      <c r="T21" s="43"/>
    </row>
    <row r="22" spans="1:25" s="39" customFormat="1" ht="15">
      <c r="A22" s="52">
        <v>1</v>
      </c>
      <c r="B22" s="53">
        <v>1</v>
      </c>
      <c r="C22" s="54" t="s">
        <v>28</v>
      </c>
      <c r="D22" s="46" t="s">
        <v>29</v>
      </c>
      <c r="E22" s="55" t="e">
        <f>E23+E29+E30+E34</f>
        <v>#REF!</v>
      </c>
      <c r="F22" s="55" t="e">
        <f t="shared" ref="F22:S22" si="1">F23+F29+F30+F34</f>
        <v>#REF!</v>
      </c>
      <c r="G22" s="55" t="e">
        <f t="shared" si="1"/>
        <v>#REF!</v>
      </c>
      <c r="H22" s="55">
        <f t="shared" si="1"/>
        <v>256940.62586193459</v>
      </c>
      <c r="I22" s="55">
        <f t="shared" si="1"/>
        <v>104736.90107571674</v>
      </c>
      <c r="J22" s="55">
        <f t="shared" si="1"/>
        <v>106911.69966139694</v>
      </c>
      <c r="K22" s="55" t="e">
        <f>K23+K29+K30+K34</f>
        <v>#REF!</v>
      </c>
      <c r="L22" s="55">
        <f t="shared" si="1"/>
        <v>207095.02989068985</v>
      </c>
      <c r="M22" s="55">
        <f t="shared" si="1"/>
        <v>1612.5933708183193</v>
      </c>
      <c r="N22" s="55">
        <f t="shared" si="1"/>
        <v>1034.7565463853609</v>
      </c>
      <c r="O22" s="55">
        <f t="shared" si="1"/>
        <v>2831.7685514500454</v>
      </c>
      <c r="P22" s="55">
        <f t="shared" si="1"/>
        <v>28553.798376320356</v>
      </c>
      <c r="Q22" s="55">
        <f t="shared" si="1"/>
        <v>2831.7685514500458</v>
      </c>
      <c r="R22" s="55">
        <f t="shared" si="1"/>
        <v>20257.041048539013</v>
      </c>
      <c r="S22" s="55">
        <f t="shared" si="1"/>
        <v>4537.7761309783227</v>
      </c>
      <c r="T22" s="56">
        <f t="shared" ref="T22:T56" si="2">L22+N22+P22+R22-H22</f>
        <v>0</v>
      </c>
      <c r="U22" s="57">
        <f>H22/$H$48*100</f>
        <v>95.451556826281617</v>
      </c>
    </row>
    <row r="23" spans="1:25" s="39" customFormat="1" ht="15">
      <c r="A23" s="52" t="s">
        <v>19</v>
      </c>
      <c r="B23" s="53" t="s">
        <v>19</v>
      </c>
      <c r="C23" s="54" t="s">
        <v>30</v>
      </c>
      <c r="D23" s="46" t="s">
        <v>29</v>
      </c>
      <c r="E23" s="58" t="e">
        <f>SUM(E24:E28)</f>
        <v>#REF!</v>
      </c>
      <c r="F23" s="58" t="e">
        <f t="shared" ref="F23:S23" si="3">SUM(F24:F28)</f>
        <v>#REF!</v>
      </c>
      <c r="G23" s="58" t="e">
        <f t="shared" si="3"/>
        <v>#REF!</v>
      </c>
      <c r="H23" s="58">
        <f t="shared" si="3"/>
        <v>219916.82680049082</v>
      </c>
      <c r="I23" s="58">
        <f t="shared" si="3"/>
        <v>93135.545646405939</v>
      </c>
      <c r="J23" s="58">
        <f t="shared" si="3"/>
        <v>95069.449083189189</v>
      </c>
      <c r="K23" s="58" t="e">
        <f>SUM(K24:K28)</f>
        <v>#REF!</v>
      </c>
      <c r="L23" s="58">
        <f t="shared" si="3"/>
        <v>173923.22657427471</v>
      </c>
      <c r="M23" s="58">
        <f t="shared" si="3"/>
        <v>1354.2934485344529</v>
      </c>
      <c r="N23" s="58">
        <f t="shared" si="3"/>
        <v>940.37117178361325</v>
      </c>
      <c r="O23" s="58">
        <f t="shared" si="3"/>
        <v>2573.4686291661787</v>
      </c>
      <c r="P23" s="58">
        <f t="shared" si="3"/>
        <v>25949.262105961661</v>
      </c>
      <c r="Q23" s="58">
        <f t="shared" si="3"/>
        <v>2573.4686291661792</v>
      </c>
      <c r="R23" s="58">
        <f t="shared" si="3"/>
        <v>19103.966948470828</v>
      </c>
      <c r="S23" s="58">
        <f t="shared" si="3"/>
        <v>4279.4762086944565</v>
      </c>
      <c r="T23" s="56">
        <f t="shared" si="2"/>
        <v>0</v>
      </c>
      <c r="U23" s="57">
        <f t="shared" ref="U23:U60" si="4">H23/$H$48*100</f>
        <v>81.697487191777057</v>
      </c>
    </row>
    <row r="24" spans="1:25" s="39" customFormat="1" ht="15">
      <c r="A24" s="52" t="s">
        <v>31</v>
      </c>
      <c r="B24" s="59" t="s">
        <v>31</v>
      </c>
      <c r="C24" s="60" t="s">
        <v>32</v>
      </c>
      <c r="D24" s="47" t="s">
        <v>29</v>
      </c>
      <c r="E24" s="58" t="e">
        <f>I24+#REF!+#REF!+#REF!</f>
        <v>#REF!</v>
      </c>
      <c r="F24" s="58" t="e">
        <f>J24+#REF!+#REF!+#REF!</f>
        <v>#REF!</v>
      </c>
      <c r="G24" s="58" t="e">
        <f>K24+#REF!+#REF!+#REF!</f>
        <v>#REF!</v>
      </c>
      <c r="H24" s="58">
        <f t="shared" ref="H24:H29" si="5">L24+N24+P24+R24</f>
        <v>196343.0135398623</v>
      </c>
      <c r="I24" s="61">
        <f>[8]ВИТРАТИ!F7</f>
        <v>88975.494553912635</v>
      </c>
      <c r="J24" s="61">
        <f>[8]ВИТРАТИ!K7</f>
        <v>90823.017038620848</v>
      </c>
      <c r="K24" s="62">
        <f>[8]ВИТРАТИ!P7</f>
        <v>118033.75165258355</v>
      </c>
      <c r="L24" s="63">
        <f>[10]ВИТРАТИ!U7</f>
        <v>152802.05811715056</v>
      </c>
      <c r="M24" s="63">
        <f>L24/$M$60*1000</f>
        <v>1189.8285830286363</v>
      </c>
      <c r="N24" s="63">
        <f>[10]ВИТРАТИ!V7</f>
        <v>880.27406527913263</v>
      </c>
      <c r="O24" s="63">
        <f>N24/$O$60*1000</f>
        <v>2409.0037636603615</v>
      </c>
      <c r="P24" s="63">
        <f>[10]ВИТРАТИ!W7</f>
        <v>24290.900370417618</v>
      </c>
      <c r="Q24" s="63">
        <f>P24/$Q$60*1000</f>
        <v>2409.0037636603624</v>
      </c>
      <c r="R24" s="63">
        <f>[10]ВИТРАТИ!X7</f>
        <v>18369.780987014969</v>
      </c>
      <c r="S24" s="63">
        <f>R24/$S$60*1000</f>
        <v>4115.0113431886402</v>
      </c>
      <c r="T24" s="56">
        <f t="shared" si="2"/>
        <v>0</v>
      </c>
      <c r="U24" s="57">
        <f t="shared" si="4"/>
        <v>72.939988573134542</v>
      </c>
      <c r="V24" s="39">
        <f>H24/H48*100</f>
        <v>72.939988573134542</v>
      </c>
    </row>
    <row r="25" spans="1:25" s="39" customFormat="1" ht="15">
      <c r="A25" s="52" t="s">
        <v>33</v>
      </c>
      <c r="B25" s="59" t="s">
        <v>34</v>
      </c>
      <c r="C25" s="64" t="s">
        <v>35</v>
      </c>
      <c r="D25" s="47" t="s">
        <v>29</v>
      </c>
      <c r="E25" s="58" t="e">
        <f>I25+#REF!+#REF!+#REF!</f>
        <v>#REF!</v>
      </c>
      <c r="F25" s="58" t="e">
        <f>J25+#REF!+#REF!+#REF!</f>
        <v>#REF!</v>
      </c>
      <c r="G25" s="58" t="e">
        <f>K25+#REF!+#REF!+#REF!</f>
        <v>#REF!</v>
      </c>
      <c r="H25" s="58">
        <f t="shared" si="5"/>
        <v>22647.278900938119</v>
      </c>
      <c r="I25" s="61">
        <f>[8]ВИТРАТИ!F8</f>
        <v>2390.0444765334191</v>
      </c>
      <c r="J25" s="61">
        <f>[8]ВИТРАТИ!K8</f>
        <v>2439.6723086908746</v>
      </c>
      <c r="K25" s="62">
        <f>[8]ВИТРАТИ!P8</f>
        <v>2848.9481469897742</v>
      </c>
      <c r="L25" s="63">
        <f>[10]ВИТРАТИ!$U$8+[10]ВИТРАТИ!$U$58+[10]ВИТРАТИ!$U$112</f>
        <v>20291.031725489873</v>
      </c>
      <c r="M25" s="63">
        <f>L25/$M$60*1000</f>
        <v>158.00081375617884</v>
      </c>
      <c r="N25" s="63">
        <f>[10]ВИТРАТИ!$V$8+[10]ВИТРАТИ!$V$58+[10]ВИТРАТИ!$V$112</f>
        <v>57.735077354645306</v>
      </c>
      <c r="O25" s="63">
        <f>N25/$O$60*1000</f>
        <v>158.00081375617884</v>
      </c>
      <c r="P25" s="63">
        <f>[10]ВИТРАТИ!$W$8+[10]ВИТРАТИ!$W$58+[10]ВИТРАТИ!$W$112</f>
        <v>1593.1822454127782</v>
      </c>
      <c r="Q25" s="63">
        <f>P25/$Q$60*1000</f>
        <v>158.00081375617884</v>
      </c>
      <c r="R25" s="63">
        <f>[10]ВИТРАТИ!$X$8+[10]ВИТРАТИ!$X$58+[10]ВИТРАТИ!$X$112</f>
        <v>705.32985268082018</v>
      </c>
      <c r="S25" s="63">
        <f>R25/$S$60*1000</f>
        <v>158.00081375617887</v>
      </c>
      <c r="T25" s="56">
        <f t="shared" si="2"/>
        <v>0</v>
      </c>
      <c r="U25" s="57">
        <f t="shared" si="4"/>
        <v>8.4132979038321842</v>
      </c>
      <c r="V25" s="39">
        <f>L25/L48</f>
        <v>9.3050434624392178E-2</v>
      </c>
    </row>
    <row r="26" spans="1:25" s="39" customFormat="1" ht="15">
      <c r="A26" s="52"/>
      <c r="B26" s="59" t="s">
        <v>36</v>
      </c>
      <c r="C26" s="65" t="s">
        <v>37</v>
      </c>
      <c r="D26" s="47" t="s">
        <v>29</v>
      </c>
      <c r="E26" s="58" t="e">
        <f>I26+#REF!+#REF!+#REF!</f>
        <v>#REF!</v>
      </c>
      <c r="F26" s="58" t="e">
        <f>J26+#REF!+#REF!+#REF!</f>
        <v>#REF!</v>
      </c>
      <c r="G26" s="58" t="e">
        <f>K26+#REF!+#REF!+#REF!</f>
        <v>#REF!</v>
      </c>
      <c r="H26" s="58">
        <f t="shared" si="5"/>
        <v>0</v>
      </c>
      <c r="I26" s="61">
        <f>[8]ВИТРАТИ!F9</f>
        <v>0</v>
      </c>
      <c r="J26" s="61">
        <f>[8]ВИТРАТИ!K9</f>
        <v>0</v>
      </c>
      <c r="K26" s="62" t="e">
        <f>[8]ВИТРАТИ!P9</f>
        <v>#REF!</v>
      </c>
      <c r="L26" s="63">
        <f>[10]ВИТРАТИ!U9</f>
        <v>0</v>
      </c>
      <c r="M26" s="63"/>
      <c r="N26" s="63">
        <f>[10]ВИТРАТИ!V9</f>
        <v>0</v>
      </c>
      <c r="O26" s="63"/>
      <c r="P26" s="63">
        <f>[10]ВИТРАТИ!W9</f>
        <v>0</v>
      </c>
      <c r="Q26" s="63"/>
      <c r="R26" s="63">
        <f>[10]ВИТРАТИ!X9</f>
        <v>0</v>
      </c>
      <c r="S26" s="63"/>
      <c r="T26" s="56">
        <f t="shared" si="2"/>
        <v>0</v>
      </c>
      <c r="U26" s="57">
        <f t="shared" si="4"/>
        <v>0</v>
      </c>
    </row>
    <row r="27" spans="1:25" s="39" customFormat="1" ht="30">
      <c r="A27" s="52" t="s">
        <v>36</v>
      </c>
      <c r="B27" s="53" t="s">
        <v>38</v>
      </c>
      <c r="C27" s="54" t="s">
        <v>39</v>
      </c>
      <c r="D27" s="46" t="s">
        <v>29</v>
      </c>
      <c r="E27" s="58" t="e">
        <f>I27+#REF!+#REF!+#REF!</f>
        <v>#REF!</v>
      </c>
      <c r="F27" s="58" t="e">
        <f>J27+#REF!+#REF!+#REF!</f>
        <v>#REF!</v>
      </c>
      <c r="G27" s="58" t="e">
        <f>K27+#REF!+#REF!+#REF!</f>
        <v>#REF!</v>
      </c>
      <c r="H27" s="58">
        <f t="shared" si="5"/>
        <v>688.49706085397509</v>
      </c>
      <c r="I27" s="61">
        <f>[8]ВИТРАТИ!F10</f>
        <v>55.299013582445731</v>
      </c>
      <c r="J27" s="61">
        <f>[8]ВИТРАТИ!K10</f>
        <v>56.447264249530789</v>
      </c>
      <c r="K27" s="62">
        <f>[8]ВИТРАТИ!P10</f>
        <v>156.33945805818803</v>
      </c>
      <c r="L27" s="63">
        <f>[10]ВИТРАТИ!$U$10+[10]ВИТРАТИ!$U$60</f>
        <v>616.86508855224315</v>
      </c>
      <c r="M27" s="63">
        <f>L27/$M$60*1000</f>
        <v>4.803362750973112</v>
      </c>
      <c r="N27" s="63">
        <f>[10]ВИТРАТИ!$V$10+[10]ВИТРАТИ!$V$60</f>
        <v>1.7551967828330848</v>
      </c>
      <c r="O27" s="63">
        <f>N27/$O$60*1000</f>
        <v>4.803362750973112</v>
      </c>
      <c r="P27" s="63">
        <f>[10]ВИТРАТИ!$W$10+[10]ВИТРАТИ!$W$60</f>
        <v>48.434131895907257</v>
      </c>
      <c r="Q27" s="63">
        <f>P27/$Q$60*1000</f>
        <v>4.8033627509731129</v>
      </c>
      <c r="R27" s="63">
        <f>[10]ВИТРАТИ!$X$10+[10]ВИТРАТИ!$X$60</f>
        <v>21.442643622991554</v>
      </c>
      <c r="S27" s="63">
        <f>R27/$S$60*1000</f>
        <v>4.8033627509731129</v>
      </c>
      <c r="T27" s="56">
        <f t="shared" si="2"/>
        <v>0</v>
      </c>
      <c r="U27" s="57">
        <f t="shared" si="4"/>
        <v>0.2557716052429338</v>
      </c>
    </row>
    <row r="28" spans="1:25" s="39" customFormat="1" ht="30">
      <c r="A28" s="52"/>
      <c r="B28" s="53" t="s">
        <v>40</v>
      </c>
      <c r="C28" s="66" t="s">
        <v>41</v>
      </c>
      <c r="D28" s="46" t="s">
        <v>29</v>
      </c>
      <c r="E28" s="58" t="e">
        <f>I28+#REF!+#REF!+#REF!</f>
        <v>#REF!</v>
      </c>
      <c r="F28" s="58" t="e">
        <f>J28+#REF!+#REF!+#REF!</f>
        <v>#REF!</v>
      </c>
      <c r="G28" s="58" t="e">
        <f>K28+#REF!+#REF!+#REF!</f>
        <v>#REF!</v>
      </c>
      <c r="H28" s="58">
        <f t="shared" si="5"/>
        <v>238.03729883643902</v>
      </c>
      <c r="I28" s="61">
        <f>[8]ВИТРАТИ!F11</f>
        <v>1714.7076023774268</v>
      </c>
      <c r="J28" s="61">
        <f>[8]ВИТРАТИ!K11</f>
        <v>1750.3124716279467</v>
      </c>
      <c r="K28" s="62">
        <f>[8]ВИТРАТИ!P11</f>
        <v>111.43796844646532</v>
      </c>
      <c r="L28" s="63">
        <f>[10]ВИТРАТИ!$U$11+[11]ВИТРАТИ!$U$61+[11]ВИТРАТИ!$U$111-[11]ВИТРАТИ!$U$62</f>
        <v>213.27164308203282</v>
      </c>
      <c r="M28" s="63">
        <f>L28/$M$60*1000</f>
        <v>1.6606889986647531</v>
      </c>
      <c r="N28" s="63">
        <f>[10]ВИТРАТИ!$V$11+[10]ВИТРАТИ!$V$61+[10]ВИТРАТИ!$V$111-[10]ВИТРАТИ!$V$62</f>
        <v>0.6068323670021698</v>
      </c>
      <c r="O28" s="63">
        <f>N28/$O$60*1000</f>
        <v>1.6606889986649787</v>
      </c>
      <c r="P28" s="63">
        <f>[10]ВИТРАТИ!$W$11+[10]ВИТРАТИ!$W$61+[10]ВИТРАТИ!$W$111-[10]ВИТРАТИ!$W$62</f>
        <v>16.74535823535598</v>
      </c>
      <c r="Q28" s="63">
        <f>P28/$Q$60*1000</f>
        <v>1.660688998664732</v>
      </c>
      <c r="R28" s="63">
        <f>[10]ВИТРАТИ!$X$11+[10]ВИТРАТИ!$X$61+[10]ВИТРАТИ!$X$111-[10]ВИТРАТИ!$X$62</f>
        <v>7.4134651520480475</v>
      </c>
      <c r="S28" s="63">
        <f>R28/$S$60*1000</f>
        <v>1.6606889986644646</v>
      </c>
      <c r="T28" s="56">
        <f t="shared" si="2"/>
        <v>0</v>
      </c>
      <c r="U28" s="57">
        <f t="shared" si="4"/>
        <v>8.8429109567398426E-2</v>
      </c>
      <c r="V28" s="39">
        <f>H28/H48*100</f>
        <v>8.8429109567398426E-2</v>
      </c>
    </row>
    <row r="29" spans="1:25" s="39" customFormat="1" ht="15">
      <c r="A29" s="52" t="s">
        <v>22</v>
      </c>
      <c r="B29" s="53" t="s">
        <v>22</v>
      </c>
      <c r="C29" s="54" t="s">
        <v>42</v>
      </c>
      <c r="D29" s="46" t="s">
        <v>29</v>
      </c>
      <c r="E29" s="58" t="e">
        <f>I29+#REF!+#REF!+#REF!</f>
        <v>#REF!</v>
      </c>
      <c r="F29" s="58" t="e">
        <f>J29+#REF!+#REF!+#REF!</f>
        <v>#REF!</v>
      </c>
      <c r="G29" s="58" t="e">
        <f>K29+#REF!+#REF!+#REF!</f>
        <v>#REF!</v>
      </c>
      <c r="H29" s="58">
        <f t="shared" si="5"/>
        <v>21876.420290215196</v>
      </c>
      <c r="I29" s="61">
        <f>[8]ВИТРАТИ!F12</f>
        <v>5756.8219782437118</v>
      </c>
      <c r="J29" s="61">
        <f>[8]ВИТРАТИ!K12</f>
        <v>5876.3589147742878</v>
      </c>
      <c r="K29" s="62">
        <f>[8]ВИТРАТИ!P12</f>
        <v>7475.0215957126402</v>
      </c>
      <c r="L29" s="63">
        <f>[10]ВИТРАТИ!U12+[10]ВИТРАТИ!$U$63+[10]ВИТРАТИ!$U$113</f>
        <v>19600.374071011218</v>
      </c>
      <c r="M29" s="63">
        <f>L29/$M$60*1000</f>
        <v>152.62284811545308</v>
      </c>
      <c r="N29" s="63">
        <f>[12]ВИТРАТИ!V12+[12]ВИТРАТИ!$V$63+[12]ВИТРАТИ!$V$113</f>
        <v>55.769914929867696</v>
      </c>
      <c r="O29" s="63">
        <f>N29/$O$60*1000</f>
        <v>152.62284811545305</v>
      </c>
      <c r="P29" s="63">
        <f>[10]ВИТРАТИ!W12+[10]ВИТРАТИ!$W$63+[10]ВИТРАТИ!$W$113</f>
        <v>1538.9541742303966</v>
      </c>
      <c r="Q29" s="63">
        <f>P29/$Q$60*1000</f>
        <v>152.62284811545305</v>
      </c>
      <c r="R29" s="63">
        <f>[10]ВИТРАТИ!X12+[10]ВИТРАТИ!$X$63+[10]ВИТРАТИ!$X$113</f>
        <v>681.32213004371272</v>
      </c>
      <c r="S29" s="63">
        <f>R29/$S$60*1000</f>
        <v>152.62284811545311</v>
      </c>
      <c r="T29" s="56">
        <f t="shared" si="2"/>
        <v>0</v>
      </c>
      <c r="U29" s="57">
        <f t="shared" si="4"/>
        <v>8.1269295872624827</v>
      </c>
    </row>
    <row r="30" spans="1:25" s="39" customFormat="1" ht="15">
      <c r="A30" s="52" t="s">
        <v>24</v>
      </c>
      <c r="B30" s="53" t="s">
        <v>24</v>
      </c>
      <c r="C30" s="54" t="s">
        <v>43</v>
      </c>
      <c r="D30" s="46" t="s">
        <v>29</v>
      </c>
      <c r="E30" s="58" t="e">
        <f>SUM(E31:E33)</f>
        <v>#REF!</v>
      </c>
      <c r="F30" s="58" t="e">
        <f t="shared" ref="F30:S30" si="6">SUM(F31:F33)</f>
        <v>#REF!</v>
      </c>
      <c r="G30" s="58" t="e">
        <f t="shared" si="6"/>
        <v>#REF!</v>
      </c>
      <c r="H30" s="58">
        <f t="shared" si="6"/>
        <v>10871.754509513738</v>
      </c>
      <c r="I30" s="58">
        <f t="shared" si="6"/>
        <v>3668.4035368224177</v>
      </c>
      <c r="J30" s="58">
        <f t="shared" si="6"/>
        <v>3744.5757239087834</v>
      </c>
      <c r="K30" s="58">
        <f>SUM(K31:K33)</f>
        <v>3975.1632931496524</v>
      </c>
      <c r="L30" s="58">
        <f t="shared" si="6"/>
        <v>9740.6455154814648</v>
      </c>
      <c r="M30" s="58">
        <f t="shared" si="6"/>
        <v>75.847790234500252</v>
      </c>
      <c r="N30" s="58">
        <f t="shared" si="6"/>
        <v>27.715541029588735</v>
      </c>
      <c r="O30" s="58">
        <f t="shared" si="6"/>
        <v>75.847790234500252</v>
      </c>
      <c r="P30" s="58">
        <f t="shared" si="6"/>
        <v>764.80209109475481</v>
      </c>
      <c r="Q30" s="58">
        <f t="shared" si="6"/>
        <v>75.847790234500252</v>
      </c>
      <c r="R30" s="58">
        <f t="shared" si="6"/>
        <v>338.59136190793004</v>
      </c>
      <c r="S30" s="58">
        <f t="shared" si="6"/>
        <v>75.847790234500238</v>
      </c>
      <c r="T30" s="56">
        <f t="shared" si="2"/>
        <v>0</v>
      </c>
      <c r="U30" s="57">
        <f t="shared" si="4"/>
        <v>4.0387770127245242</v>
      </c>
      <c r="V30" s="49"/>
    </row>
    <row r="31" spans="1:25" s="39" customFormat="1" ht="15">
      <c r="A31" s="52" t="s">
        <v>44</v>
      </c>
      <c r="B31" s="59" t="s">
        <v>44</v>
      </c>
      <c r="C31" s="60" t="s">
        <v>45</v>
      </c>
      <c r="D31" s="47" t="s">
        <v>29</v>
      </c>
      <c r="E31" s="58" t="e">
        <f>I31+#REF!+#REF!+#REF!</f>
        <v>#REF!</v>
      </c>
      <c r="F31" s="58" t="e">
        <f>J31+#REF!+#REF!+#REF!</f>
        <v>#REF!</v>
      </c>
      <c r="G31" s="58" t="e">
        <f>K31+#REF!+#REF!+#REF!</f>
        <v>#REF!</v>
      </c>
      <c r="H31" s="58">
        <f>L31+N31+P31+R31</f>
        <v>4681.374252192235</v>
      </c>
      <c r="I31" s="63">
        <f>[8]ВИТРАТИ!F14</f>
        <v>1795.7082059086711</v>
      </c>
      <c r="J31" s="63">
        <f>[8]ВИТРАТИ!K14</f>
        <v>1832.9950038413433</v>
      </c>
      <c r="K31" s="62">
        <f>[8]ВИТРАТИ!P14</f>
        <v>1570.461654896463</v>
      </c>
      <c r="L31" s="63">
        <f>[10]ВИТРАТИ!U14+[10]ВИТРАТИ!$U$65+[10]ВИТРАТИ!$U$115</f>
        <v>4194.3190564138504</v>
      </c>
      <c r="M31" s="63">
        <f>L31/$M$60*1000</f>
        <v>32.660035873579382</v>
      </c>
      <c r="N31" s="63">
        <f>[10]ВИТРАТИ!V14+[10]ВИТРАТИ!$V$65+[10]ВИТРАТИ!$V$115</f>
        <v>11.934303708564642</v>
      </c>
      <c r="O31" s="63">
        <f>N31/$O$60*1000</f>
        <v>32.660035873579389</v>
      </c>
      <c r="P31" s="63">
        <f>[10]ВИТРАТИ!W14+[11]ВИТРАТИ!$W$65+[11]ВИТРАТИ!$W$115</f>
        <v>329.32355252693276</v>
      </c>
      <c r="Q31" s="63">
        <f>P31/$Q$60*1000</f>
        <v>32.660035873579382</v>
      </c>
      <c r="R31" s="63">
        <f>[10]ВИТРАТИ!X14+[10]ВИТРАТИ!$X$65+[10]ВИТРАТИ!$X$115</f>
        <v>145.7973395428869</v>
      </c>
      <c r="S31" s="63">
        <f>R31/$S$60*1000</f>
        <v>32.660035873579382</v>
      </c>
      <c r="T31" s="56">
        <f t="shared" si="2"/>
        <v>0</v>
      </c>
      <c r="U31" s="57">
        <f t="shared" si="4"/>
        <v>1.7390961781899286</v>
      </c>
      <c r="V31" s="49"/>
    </row>
    <row r="32" spans="1:25" s="39" customFormat="1" ht="15">
      <c r="A32" s="52" t="s">
        <v>46</v>
      </c>
      <c r="B32" s="59" t="s">
        <v>46</v>
      </c>
      <c r="C32" s="64" t="s">
        <v>47</v>
      </c>
      <c r="D32" s="47" t="s">
        <v>29</v>
      </c>
      <c r="E32" s="58" t="e">
        <f>I32+#REF!+#REF!+#REF!</f>
        <v>#REF!</v>
      </c>
      <c r="F32" s="58" t="e">
        <f>J32+#REF!+#REF!+#REF!</f>
        <v>#REF!</v>
      </c>
      <c r="G32" s="58" t="e">
        <f>K32+#REF!+#REF!+#REF!</f>
        <v>#REF!</v>
      </c>
      <c r="H32" s="58">
        <f>L32+N32+P32+R32</f>
        <v>1299.5472600000003</v>
      </c>
      <c r="I32" s="63">
        <f>[8]ВИТРАТИ!F15</f>
        <v>249.05395155122258</v>
      </c>
      <c r="J32" s="63">
        <f>[8]ВИТРАТИ!K15</f>
        <v>254.22540665471183</v>
      </c>
      <c r="K32" s="62">
        <f>[8]ВИТРАТИ!P15</f>
        <v>340.38538844576857</v>
      </c>
      <c r="L32" s="63">
        <f>[10]ВИТРАТИ!U15+[10]ВИТРАТИ!$U$66+[10]ВИТРАТИ!$U$116</f>
        <v>1164.3409699141009</v>
      </c>
      <c r="M32" s="63">
        <f>L32/$M$60*1000</f>
        <v>9.0664103839029941</v>
      </c>
      <c r="N32" s="63">
        <f>[10]ВИТРАТИ!V15+[10]ВИТРАТИ!$V$66+[10]ВИТРАТИ!$V$116</f>
        <v>3.3129570183819927</v>
      </c>
      <c r="O32" s="63">
        <f>N32/$O$60*1000</f>
        <v>9.0664103839029924</v>
      </c>
      <c r="P32" s="63">
        <f>[10]ВИТРАТИ!W15+[10]ВИТРАТИ!$W$66+[10]ВИТРАТИ!$W$116</f>
        <v>91.420061136839763</v>
      </c>
      <c r="Q32" s="63">
        <f>P32/$Q$60*1000</f>
        <v>9.0664103839029941</v>
      </c>
      <c r="R32" s="63">
        <f>[10]ВИТРАТИ!X15+[10]ВИТРАТИ!$X$66+[10]ВИТРАТИ!$X$116</f>
        <v>40.473271930677498</v>
      </c>
      <c r="S32" s="63">
        <f>R32/$S$60*1000</f>
        <v>9.0664103839029924</v>
      </c>
      <c r="T32" s="56">
        <f t="shared" si="2"/>
        <v>0</v>
      </c>
      <c r="U32" s="57">
        <f t="shared" si="4"/>
        <v>0.48277226974212617</v>
      </c>
    </row>
    <row r="33" spans="1:22" s="39" customFormat="1" ht="15">
      <c r="A33" s="52" t="s">
        <v>48</v>
      </c>
      <c r="B33" s="59" t="s">
        <v>49</v>
      </c>
      <c r="C33" s="64" t="s">
        <v>50</v>
      </c>
      <c r="D33" s="47" t="s">
        <v>29</v>
      </c>
      <c r="E33" s="58" t="e">
        <f>I33+#REF!+#REF!+#REF!</f>
        <v>#REF!</v>
      </c>
      <c r="F33" s="58" t="e">
        <f>J33+#REF!+#REF!+#REF!</f>
        <v>#REF!</v>
      </c>
      <c r="G33" s="58" t="e">
        <f>K33+#REF!+#REF!+#REF!</f>
        <v>#REF!</v>
      </c>
      <c r="H33" s="58">
        <f>L33+N33+P33+R33</f>
        <v>4890.8329973215023</v>
      </c>
      <c r="I33" s="63">
        <f>[8]ВИТРАТИ!F16</f>
        <v>1623.641379362524</v>
      </c>
      <c r="J33" s="63">
        <f>[8]ВИТРАТИ!K16</f>
        <v>1657.3553134127283</v>
      </c>
      <c r="K33" s="62">
        <f>[8]ВИТРАТИ!P16</f>
        <v>2064.3162498074207</v>
      </c>
      <c r="L33" s="63">
        <f>[10]ВИТРАТИ!U16+[10]ВИТРАТИ!$U$67+[10]ВИТРАТИ!$U$117</f>
        <v>4381.9854891535124</v>
      </c>
      <c r="M33" s="63">
        <f>L33/$M$60*1000</f>
        <v>34.121343977017865</v>
      </c>
      <c r="N33" s="63">
        <f>[10]ВИТРАТИ!V16+[10]ВИТРАТИ!$V$67+[10]ВИТРАТИ!$V$117</f>
        <v>12.468280302642098</v>
      </c>
      <c r="O33" s="63">
        <f>N33/$O$60*1000</f>
        <v>34.121343977017865</v>
      </c>
      <c r="P33" s="63">
        <f>[10]ВИТРАТИ!W16+[10]ВИТРАТИ!$W$67+[10]ВИТРАТИ!$W$117</f>
        <v>344.05847743098235</v>
      </c>
      <c r="Q33" s="63">
        <f>P33/$Q$60*1000</f>
        <v>34.121343977017865</v>
      </c>
      <c r="R33" s="63">
        <f>[10]ВИТРАТИ!X16+[10]ВИТРАТИ!$X$67+[10]ВИТРАТИ!$X$117</f>
        <v>152.32075043436564</v>
      </c>
      <c r="S33" s="63">
        <f>R33/$S$60*1000</f>
        <v>34.121343977017865</v>
      </c>
      <c r="T33" s="56">
        <f t="shared" si="2"/>
        <v>0</v>
      </c>
      <c r="U33" s="57">
        <f t="shared" si="4"/>
        <v>1.8169085647924701</v>
      </c>
    </row>
    <row r="34" spans="1:22" s="39" customFormat="1" ht="15">
      <c r="A34" s="52" t="s">
        <v>51</v>
      </c>
      <c r="B34" s="59" t="s">
        <v>51</v>
      </c>
      <c r="C34" s="64" t="s">
        <v>52</v>
      </c>
      <c r="D34" s="47" t="s">
        <v>29</v>
      </c>
      <c r="E34" s="58" t="e">
        <f>SUM(E35:E37)</f>
        <v>#REF!</v>
      </c>
      <c r="F34" s="58" t="e">
        <f t="shared" ref="F34:S34" si="7">SUM(F35:F37)</f>
        <v>#REF!</v>
      </c>
      <c r="G34" s="58" t="e">
        <f t="shared" si="7"/>
        <v>#REF!</v>
      </c>
      <c r="H34" s="58">
        <f t="shared" si="7"/>
        <v>4275.6242617148246</v>
      </c>
      <c r="I34" s="58">
        <f t="shared" si="7"/>
        <v>2176.1299142446856</v>
      </c>
      <c r="J34" s="58">
        <f t="shared" si="7"/>
        <v>2221.3159395246817</v>
      </c>
      <c r="K34" s="58">
        <f t="shared" si="7"/>
        <v>2567.8951450575646</v>
      </c>
      <c r="L34" s="58">
        <f t="shared" si="7"/>
        <v>3830.7837299224493</v>
      </c>
      <c r="M34" s="58">
        <f t="shared" si="7"/>
        <v>29.829283933913146</v>
      </c>
      <c r="N34" s="58">
        <f t="shared" si="7"/>
        <v>10.899918642291203</v>
      </c>
      <c r="O34" s="58">
        <f t="shared" si="7"/>
        <v>29.82928393391315</v>
      </c>
      <c r="P34" s="58">
        <f t="shared" si="7"/>
        <v>300.7800050335411</v>
      </c>
      <c r="Q34" s="58">
        <f t="shared" si="7"/>
        <v>29.829283933913153</v>
      </c>
      <c r="R34" s="58">
        <f t="shared" si="7"/>
        <v>133.16060811654231</v>
      </c>
      <c r="S34" s="58">
        <f t="shared" si="7"/>
        <v>29.82928393391315</v>
      </c>
      <c r="T34" s="56">
        <f t="shared" si="2"/>
        <v>0</v>
      </c>
      <c r="U34" s="57">
        <f t="shared" si="4"/>
        <v>1.5883630345175501</v>
      </c>
    </row>
    <row r="35" spans="1:22" s="39" customFormat="1" ht="15">
      <c r="A35" s="52" t="s">
        <v>53</v>
      </c>
      <c r="B35" s="59" t="s">
        <v>53</v>
      </c>
      <c r="C35" s="64" t="s">
        <v>54</v>
      </c>
      <c r="D35" s="47" t="s">
        <v>29</v>
      </c>
      <c r="E35" s="58" t="e">
        <f>I35+#REF!+#REF!+#REF!</f>
        <v>#REF!</v>
      </c>
      <c r="F35" s="58" t="e">
        <f>J35+#REF!+#REF!+#REF!</f>
        <v>#REF!</v>
      </c>
      <c r="G35" s="58" t="e">
        <f>K35+#REF!+#REF!+#REF!</f>
        <v>#REF!</v>
      </c>
      <c r="H35" s="58">
        <f>L35+N35+P35+R35</f>
        <v>3450.261792651203</v>
      </c>
      <c r="I35" s="63">
        <f>[8]ВИТРАТИ!F20</f>
        <v>1566.2959500021132</v>
      </c>
      <c r="J35" s="63">
        <f>[8]ВИТРАТИ!K20</f>
        <v>1598.8191407957638</v>
      </c>
      <c r="K35" s="62">
        <f>[8]ВИТРАТИ!P20</f>
        <v>2062.2503598029916</v>
      </c>
      <c r="L35" s="63">
        <f>[10]ВИТРАТИ!U20+[10]ВИТРАТИ!$U$74+[10]ВИТРАТИ!$U$121</f>
        <v>3091.2928569547103</v>
      </c>
      <c r="M35" s="63">
        <f>L35/$M$60*1000</f>
        <v>24.071067137701959</v>
      </c>
      <c r="N35" s="63">
        <f>[10]ВИТРАТИ!V20+[10]ВИТРАТИ!$V$74+[10]ВИТРАТИ!$V$121</f>
        <v>8.7958086427876729</v>
      </c>
      <c r="O35" s="63">
        <f>N35/$O$60*1000</f>
        <v>24.071067137701963</v>
      </c>
      <c r="P35" s="63">
        <f>[10]ВИТРАТИ!W20+[10]ВИТРАТИ!$W$74+[10]ВИТРАТИ!$W$121</f>
        <v>242.71771695496119</v>
      </c>
      <c r="Q35" s="63">
        <f>P35/$Q$60*1000</f>
        <v>24.071067137701966</v>
      </c>
      <c r="R35" s="63">
        <f>[10]ВИТРАТИ!X20+[10]ВИТРАТИ!$X$74+[10]ВИТРАТИ!$X$121</f>
        <v>107.45541009874391</v>
      </c>
      <c r="S35" s="63">
        <f>R35/$S$60*1000</f>
        <v>24.071067137701963</v>
      </c>
      <c r="T35" s="56">
        <f t="shared" si="2"/>
        <v>0</v>
      </c>
      <c r="U35" s="57">
        <f t="shared" si="4"/>
        <v>1.2817469345768602</v>
      </c>
    </row>
    <row r="36" spans="1:22" s="39" customFormat="1" ht="15">
      <c r="A36" s="52" t="s">
        <v>55</v>
      </c>
      <c r="B36" s="59" t="s">
        <v>55</v>
      </c>
      <c r="C36" s="64" t="s">
        <v>56</v>
      </c>
      <c r="D36" s="47" t="s">
        <v>29</v>
      </c>
      <c r="E36" s="58" t="e">
        <f>I36+#REF!+#REF!+#REF!</f>
        <v>#REF!</v>
      </c>
      <c r="F36" s="58" t="e">
        <f>J36+#REF!+#REF!+#REF!</f>
        <v>#REF!</v>
      </c>
      <c r="G36" s="58" t="e">
        <f>K36+#REF!+#REF!+#REF!</f>
        <v>#REF!</v>
      </c>
      <c r="H36" s="58">
        <f>L36+N36+P36+R36</f>
        <v>694.12776918173006</v>
      </c>
      <c r="I36" s="63">
        <f>[8]ВИТРАТИ!F21</f>
        <v>486.77295088406748</v>
      </c>
      <c r="J36" s="63">
        <f>[8]ВИТРАТИ!K21</f>
        <v>496.88049764416058</v>
      </c>
      <c r="K36" s="62">
        <f>[8]ВИТРАТИ!P21</f>
        <v>414.99225965833017</v>
      </c>
      <c r="L36" s="63">
        <f>[10]ВИТРАТИ!U21+[10]ВИТРАТИ!$U$75+[10]ВИТРАТИ!$U$122</f>
        <v>621.90997194928229</v>
      </c>
      <c r="M36" s="63">
        <f>L36/$M$60*1000</f>
        <v>4.8426459029005668</v>
      </c>
      <c r="N36" s="63">
        <f>[10]ВИТРАТИ!V21+[10]ВИТРАТИ!$V$75+[10]ВИТРАТИ!$V$122</f>
        <v>1.7695512393788964</v>
      </c>
      <c r="O36" s="63">
        <f>N36/$O$60*1000</f>
        <v>4.8426459029005677</v>
      </c>
      <c r="P36" s="63">
        <f>[10]ВИТРАТИ!W21+[10]ВИТРАТИ!$W$75+[10]ВИТРАТИ!$W$122</f>
        <v>48.83023884438952</v>
      </c>
      <c r="Q36" s="63">
        <f>P36/$Q$60*1000</f>
        <v>4.8426459029005677</v>
      </c>
      <c r="R36" s="63">
        <f>[10]ВИТРАТИ!X21+[10]ВИТРАТИ!$X$75+[10]ВИТРАТИ!$X$122</f>
        <v>21.618007148679386</v>
      </c>
      <c r="S36" s="63">
        <f>R36/$S$60*1000</f>
        <v>4.8426459029005668</v>
      </c>
      <c r="T36" s="56">
        <f t="shared" si="2"/>
        <v>0</v>
      </c>
      <c r="U36" s="57">
        <f t="shared" si="4"/>
        <v>0.25786337206305404</v>
      </c>
    </row>
    <row r="37" spans="1:22" s="39" customFormat="1" ht="15">
      <c r="A37" s="52" t="s">
        <v>57</v>
      </c>
      <c r="B37" s="59" t="s">
        <v>57</v>
      </c>
      <c r="C37" s="64" t="s">
        <v>58</v>
      </c>
      <c r="D37" s="47" t="s">
        <v>29</v>
      </c>
      <c r="E37" s="58" t="e">
        <f>I37+#REF!+#REF!+#REF!</f>
        <v>#REF!</v>
      </c>
      <c r="F37" s="58" t="e">
        <f>J37+#REF!+#REF!+#REF!</f>
        <v>#REF!</v>
      </c>
      <c r="G37" s="58" t="e">
        <f>K37+#REF!+#REF!+#REF!</f>
        <v>#REF!</v>
      </c>
      <c r="H37" s="58">
        <f>L37+N37+P37+R37</f>
        <v>131.23469988189075</v>
      </c>
      <c r="I37" s="63">
        <f>[8]ВИТРАТИ!F22</f>
        <v>123.06101335850521</v>
      </c>
      <c r="J37" s="63">
        <f>[8]ВИТРАТИ!K22</f>
        <v>125.61630108475721</v>
      </c>
      <c r="K37" s="62">
        <f>[8]ВИТРАТИ!P22</f>
        <v>90.65252559624281</v>
      </c>
      <c r="L37" s="63">
        <f>[10]ВИТРАТИ!U22+[10]ВИТРАТИ!$U$76+[10]ВИТРАТИ!$U$123</f>
        <v>117.58090101845667</v>
      </c>
      <c r="M37" s="63">
        <f>L37/$M$60*1000</f>
        <v>0.91557089331061881</v>
      </c>
      <c r="N37" s="63">
        <f>[10]ВИТРАТИ!V22+[10]ВИТРАТИ!$V$76+[10]ВИТРАТИ!$V$123</f>
        <v>0.33455876012463326</v>
      </c>
      <c r="O37" s="63">
        <f>N37/$O$60*1000</f>
        <v>0.91557089331061903</v>
      </c>
      <c r="P37" s="63">
        <f>[10]ВИТРАТИ!W22+[10]ВИТРАТИ!$W$76+[10]ВИТРАТИ!$W$123</f>
        <v>9.232049234190427</v>
      </c>
      <c r="Q37" s="63">
        <f>P37/$Q$60*1000</f>
        <v>0.91557089331061903</v>
      </c>
      <c r="R37" s="63">
        <f>[10]ВИТРАТИ!X22+[10]ВИТРАТИ!$X$76+[10]ВИТРАТИ!$X$123</f>
        <v>4.0871908691190004</v>
      </c>
      <c r="S37" s="63">
        <f>R37/$S$60*1000</f>
        <v>0.91557089331061914</v>
      </c>
      <c r="T37" s="56">
        <f t="shared" si="2"/>
        <v>0</v>
      </c>
      <c r="U37" s="57">
        <f t="shared" si="4"/>
        <v>4.8752727877635724E-2</v>
      </c>
    </row>
    <row r="38" spans="1:22" s="39" customFormat="1" ht="15">
      <c r="A38" s="52">
        <v>2</v>
      </c>
      <c r="B38" s="59">
        <v>2</v>
      </c>
      <c r="C38" s="64" t="s">
        <v>59</v>
      </c>
      <c r="D38" s="47" t="s">
        <v>29</v>
      </c>
      <c r="E38" s="58" t="e">
        <f>SUM(E39:E41)</f>
        <v>#REF!</v>
      </c>
      <c r="F38" s="58" t="e">
        <f t="shared" ref="F38:S38" si="8">SUM(F39:F41)</f>
        <v>#REF!</v>
      </c>
      <c r="G38" s="58" t="e">
        <f t="shared" si="8"/>
        <v>#REF!</v>
      </c>
      <c r="H38" s="58">
        <f t="shared" si="8"/>
        <v>12243.695908277354</v>
      </c>
      <c r="I38" s="58">
        <f t="shared" si="8"/>
        <v>6463.2255712062324</v>
      </c>
      <c r="J38" s="58">
        <f t="shared" si="8"/>
        <v>6597.4305523239182</v>
      </c>
      <c r="K38" s="58">
        <f t="shared" si="8"/>
        <v>7284.8895134274471</v>
      </c>
      <c r="L38" s="58">
        <f t="shared" si="8"/>
        <v>10969.848660353424</v>
      </c>
      <c r="M38" s="58">
        <f t="shared" si="8"/>
        <v>85.419264952439221</v>
      </c>
      <c r="N38" s="58">
        <f t="shared" si="8"/>
        <v>31.213053606270808</v>
      </c>
      <c r="O38" s="58">
        <f t="shared" si="8"/>
        <v>85.419264952439192</v>
      </c>
      <c r="P38" s="58">
        <f t="shared" si="8"/>
        <v>861.31490783612628</v>
      </c>
      <c r="Q38" s="58">
        <f t="shared" si="8"/>
        <v>85.419264952439192</v>
      </c>
      <c r="R38" s="58">
        <f t="shared" si="8"/>
        <v>381.31928648153422</v>
      </c>
      <c r="S38" s="58">
        <f t="shared" si="8"/>
        <v>85.419264952439192</v>
      </c>
      <c r="T38" s="56">
        <f t="shared" si="2"/>
        <v>0</v>
      </c>
      <c r="U38" s="57">
        <f t="shared" si="4"/>
        <v>4.5484431737183915</v>
      </c>
    </row>
    <row r="39" spans="1:22" s="39" customFormat="1" ht="15">
      <c r="A39" s="52" t="s">
        <v>60</v>
      </c>
      <c r="B39" s="59" t="s">
        <v>60</v>
      </c>
      <c r="C39" s="64" t="s">
        <v>54</v>
      </c>
      <c r="D39" s="47" t="s">
        <v>29</v>
      </c>
      <c r="E39" s="58" t="e">
        <f>I39+#REF!+#REF!+#REF!</f>
        <v>#REF!</v>
      </c>
      <c r="F39" s="58" t="e">
        <f>J39+#REF!+#REF!+#REF!</f>
        <v>#REF!</v>
      </c>
      <c r="G39" s="58" t="e">
        <f>K39+#REF!+#REF!+#REF!</f>
        <v>#REF!</v>
      </c>
      <c r="H39" s="58">
        <f>L39+N39+P39+R39</f>
        <v>9001.1896038106715</v>
      </c>
      <c r="I39" s="63">
        <f>[8]ВИТРАТИ!F28</f>
        <v>4024.7409117210805</v>
      </c>
      <c r="J39" s="63">
        <f>[8]ВИТРАТИ!K28</f>
        <v>4108.3122294958212</v>
      </c>
      <c r="K39" s="62">
        <f>[8]ВИТРАТИ!P28</f>
        <v>5273.9687057883411</v>
      </c>
      <c r="L39" s="63">
        <f>[10]ВИТРАТИ!U28+[10]ВИТРАТИ!$U$82+[10]ВИТРАТИ!$U$129</f>
        <v>8064.696187872104</v>
      </c>
      <c r="M39" s="63">
        <f>L39/$M$60*1000</f>
        <v>62.797622990231808</v>
      </c>
      <c r="N39" s="63">
        <f>[10]ВИТРАТИ!V28+[10]ВИТРАТИ!$V$82+[10]ВИТРАТИ!$V$129</f>
        <v>22.9468794168606</v>
      </c>
      <c r="O39" s="63">
        <f>N39/$O$60*1000</f>
        <v>62.797622990231794</v>
      </c>
      <c r="P39" s="63">
        <f>[10]ВИТРАТИ!W28+[10]ВИТРАТИ!$W$82+[10]ВИТРАТИ!$W$129</f>
        <v>633.21229570724336</v>
      </c>
      <c r="Q39" s="63">
        <f>P39/$Q$60*1000</f>
        <v>62.797622990231794</v>
      </c>
      <c r="R39" s="63">
        <f>[10]ВИТРАТИ!X28+[10]ВИТРАТИ!$X$82+[10]ВИТРАТИ!$X$129</f>
        <v>280.33424081446378</v>
      </c>
      <c r="S39" s="63">
        <f>R39/$S$60*1000</f>
        <v>62.797622990231794</v>
      </c>
      <c r="T39" s="56">
        <f t="shared" si="2"/>
        <v>0</v>
      </c>
      <c r="U39" s="57">
        <f t="shared" si="4"/>
        <v>3.3438758782892637</v>
      </c>
    </row>
    <row r="40" spans="1:22" s="39" customFormat="1" ht="15">
      <c r="A40" s="52" t="s">
        <v>61</v>
      </c>
      <c r="B40" s="59" t="s">
        <v>61</v>
      </c>
      <c r="C40" s="64" t="s">
        <v>62</v>
      </c>
      <c r="D40" s="47" t="s">
        <v>29</v>
      </c>
      <c r="E40" s="58" t="e">
        <f>I40+#REF!+#REF!+#REF!</f>
        <v>#REF!</v>
      </c>
      <c r="F40" s="58" t="e">
        <f>J40+#REF!+#REF!+#REF!</f>
        <v>#REF!</v>
      </c>
      <c r="G40" s="58" t="e">
        <f>K40+#REF!+#REF!+#REF!</f>
        <v>#REF!</v>
      </c>
      <c r="H40" s="58">
        <f>L40+N40+P40+R40</f>
        <v>1868.0447173036812</v>
      </c>
      <c r="I40" s="63">
        <f>[8]ВИТРАТИ!F29</f>
        <v>1273.8541200341003</v>
      </c>
      <c r="J40" s="63">
        <f>[8]ВИТРАТИ!K29</f>
        <v>1300.3049325954753</v>
      </c>
      <c r="K40" s="62">
        <f>[8]ВИТРАТИ!P29</f>
        <v>1098.8513111893442</v>
      </c>
      <c r="L40" s="63">
        <f>[10]ВИТРАТИ!U29+[10]ВИТРАТИ!$U$83+[10]ВИТРАТИ!$U$130</f>
        <v>1673.6913423127685</v>
      </c>
      <c r="M40" s="63">
        <f>L40/$M$60*1000</f>
        <v>13.032584919271983</v>
      </c>
      <c r="N40" s="63">
        <f>[10]ВИТРАТИ!V29+[10]ВИТРАТИ!$V$83+[10]ВИТРАТИ!$V$130</f>
        <v>4.7622368553511745</v>
      </c>
      <c r="O40" s="63">
        <f>N40/$O$60*1000</f>
        <v>13.032584919271981</v>
      </c>
      <c r="P40" s="63">
        <f>[10]ВИТРАТИ!W29+[10]ВИТРАТИ!$W$83+[10]ВИТРАТИ!$W$130</f>
        <v>131.41250612328869</v>
      </c>
      <c r="Q40" s="63">
        <f>P40/$Q$60*1000</f>
        <v>13.032584919271983</v>
      </c>
      <c r="R40" s="63">
        <f>[10]ВИТРАТИ!X29+[10]ВИТРАТИ!$X$83+[10]ВИТРАТИ!$X$130</f>
        <v>58.178632012272843</v>
      </c>
      <c r="S40" s="63">
        <f>R40/$S$60*1000</f>
        <v>13.032584919271983</v>
      </c>
      <c r="T40" s="56">
        <f t="shared" si="2"/>
        <v>0</v>
      </c>
      <c r="U40" s="57">
        <f t="shared" si="4"/>
        <v>0.69396490294049518</v>
      </c>
    </row>
    <row r="41" spans="1:22" s="39" customFormat="1" ht="15">
      <c r="A41" s="52" t="s">
        <v>63</v>
      </c>
      <c r="B41" s="59" t="s">
        <v>63</v>
      </c>
      <c r="C41" s="65" t="s">
        <v>58</v>
      </c>
      <c r="D41" s="47" t="s">
        <v>29</v>
      </c>
      <c r="E41" s="58" t="e">
        <f>I41+#REF!+#REF!+#REF!</f>
        <v>#REF!</v>
      </c>
      <c r="F41" s="58" t="e">
        <f>J41+#REF!+#REF!+#REF!</f>
        <v>#REF!</v>
      </c>
      <c r="G41" s="58" t="e">
        <f>K41+#REF!+#REF!+#REF!</f>
        <v>#REF!</v>
      </c>
      <c r="H41" s="58">
        <f>L41+N41+P41+R41</f>
        <v>1374.4615871630022</v>
      </c>
      <c r="I41" s="63">
        <f>[8]ВИТРАТИ!F30</f>
        <v>1164.6305394510521</v>
      </c>
      <c r="J41" s="63">
        <f>[8]ВИТРАТИ!K30</f>
        <v>1188.8133902326222</v>
      </c>
      <c r="K41" s="62">
        <f>[8]ВИТРАТИ!P30</f>
        <v>912.0694964497618</v>
      </c>
      <c r="L41" s="63">
        <f>[10]ВИТРАТИ!U30+[10]ВИТРАТИ!$U$84+[10]ВИТРАТИ!$U$131</f>
        <v>1231.4611301685516</v>
      </c>
      <c r="M41" s="63">
        <f>L41/$M$60*1000</f>
        <v>9.5890570429354263</v>
      </c>
      <c r="N41" s="63">
        <f>[10]ВИТРАТИ!V30+[10]ВИТРАТИ!$V$84+[10]ВИТРАТИ!$V$131</f>
        <v>3.5039373340590343</v>
      </c>
      <c r="O41" s="63">
        <f>N41/$O$60*1000</f>
        <v>9.589057042935428</v>
      </c>
      <c r="P41" s="63">
        <f>[10]ВИТРАТИ!W30+[10]ВИТРАТИ!$W$84+[10]ВИТРАТИ!$W$131</f>
        <v>96.690106005594188</v>
      </c>
      <c r="Q41" s="63">
        <f>P41/$Q$60*1000</f>
        <v>9.5890570429354263</v>
      </c>
      <c r="R41" s="63">
        <f>[10]ВИТРАТИ!X30+[10]ВИТРАТИ!$X$84+[10]ВИТРАТИ!$X$131</f>
        <v>42.806413654797588</v>
      </c>
      <c r="S41" s="63">
        <f>R41/$S$60*1000</f>
        <v>9.5890570429354263</v>
      </c>
      <c r="T41" s="56">
        <f t="shared" si="2"/>
        <v>0</v>
      </c>
      <c r="U41" s="57">
        <f t="shared" si="4"/>
        <v>0.51060239248863304</v>
      </c>
    </row>
    <row r="42" spans="1:22" s="39" customFormat="1" ht="15">
      <c r="A42" s="52"/>
      <c r="B42" s="53" t="s">
        <v>64</v>
      </c>
      <c r="C42" s="54" t="s">
        <v>65</v>
      </c>
      <c r="D42" s="47" t="s">
        <v>29</v>
      </c>
      <c r="E42" s="58" t="e">
        <f>SUM(E43:E45)</f>
        <v>#REF!</v>
      </c>
      <c r="F42" s="58" t="e">
        <f t="shared" ref="F42:S42" si="9">SUM(F43:F45)</f>
        <v>#REF!</v>
      </c>
      <c r="G42" s="58" t="e">
        <f t="shared" si="9"/>
        <v>#REF!</v>
      </c>
      <c r="H42" s="58">
        <f t="shared" si="9"/>
        <v>0</v>
      </c>
      <c r="I42" s="58" t="e">
        <f t="shared" si="9"/>
        <v>#REF!</v>
      </c>
      <c r="J42" s="58" t="e">
        <f t="shared" si="9"/>
        <v>#REF!</v>
      </c>
      <c r="K42" s="58" t="e">
        <f t="shared" si="9"/>
        <v>#REF!</v>
      </c>
      <c r="L42" s="58">
        <f t="shared" si="9"/>
        <v>0</v>
      </c>
      <c r="M42" s="58">
        <f t="shared" si="9"/>
        <v>0</v>
      </c>
      <c r="N42" s="58">
        <f t="shared" si="9"/>
        <v>0</v>
      </c>
      <c r="O42" s="58">
        <f t="shared" si="9"/>
        <v>0</v>
      </c>
      <c r="P42" s="58">
        <f t="shared" si="9"/>
        <v>0</v>
      </c>
      <c r="Q42" s="58">
        <f t="shared" si="9"/>
        <v>0</v>
      </c>
      <c r="R42" s="58">
        <f t="shared" si="9"/>
        <v>0</v>
      </c>
      <c r="S42" s="58">
        <f t="shared" si="9"/>
        <v>0</v>
      </c>
      <c r="T42" s="56">
        <f t="shared" si="2"/>
        <v>0</v>
      </c>
      <c r="U42" s="57">
        <f t="shared" si="4"/>
        <v>0</v>
      </c>
    </row>
    <row r="43" spans="1:22" s="39" customFormat="1" ht="15">
      <c r="A43" s="52"/>
      <c r="B43" s="53" t="s">
        <v>66</v>
      </c>
      <c r="C43" s="54" t="s">
        <v>54</v>
      </c>
      <c r="D43" s="47" t="s">
        <v>29</v>
      </c>
      <c r="E43" s="58" t="e">
        <f>I43+#REF!+#REF!+#REF!</f>
        <v>#REF!</v>
      </c>
      <c r="F43" s="58" t="e">
        <f>J43+#REF!+#REF!+#REF!</f>
        <v>#REF!</v>
      </c>
      <c r="G43" s="58" t="e">
        <f>K43+#REF!+#REF!+#REF!</f>
        <v>#REF!</v>
      </c>
      <c r="H43" s="58">
        <f>L43+N43+P43+R43</f>
        <v>0</v>
      </c>
      <c r="I43" s="63" t="e">
        <f>[8]ВИТРАТИ!F36</f>
        <v>#REF!</v>
      </c>
      <c r="J43" s="63" t="e">
        <f>[8]ВИТРАТИ!K36</f>
        <v>#REF!</v>
      </c>
      <c r="K43" s="62" t="e">
        <f>[8]ВИТРАТИ!P36</f>
        <v>#REF!</v>
      </c>
      <c r="L43" s="63">
        <f>[10]ВИТРАТИ!U36</f>
        <v>0</v>
      </c>
      <c r="M43" s="63">
        <v>0</v>
      </c>
      <c r="N43" s="63">
        <f>[10]ВИТРАТИ!V36</f>
        <v>0</v>
      </c>
      <c r="O43" s="63">
        <f>N43/$O$63*1000</f>
        <v>0</v>
      </c>
      <c r="P43" s="63">
        <f>[10]ВИТРАТИ!W36</f>
        <v>0</v>
      </c>
      <c r="Q43" s="63">
        <f>P43/$Q$63*1000</f>
        <v>0</v>
      </c>
      <c r="R43" s="63">
        <f>[10]ВИТРАТИ!X36</f>
        <v>0</v>
      </c>
      <c r="S43" s="63">
        <f>R43/$S$63*1000</f>
        <v>0</v>
      </c>
      <c r="T43" s="56">
        <f t="shared" si="2"/>
        <v>0</v>
      </c>
      <c r="U43" s="57">
        <f t="shared" si="4"/>
        <v>0</v>
      </c>
    </row>
    <row r="44" spans="1:22" s="39" customFormat="1" ht="15">
      <c r="A44" s="52"/>
      <c r="B44" s="53" t="s">
        <v>67</v>
      </c>
      <c r="C44" s="54" t="s">
        <v>62</v>
      </c>
      <c r="D44" s="47" t="s">
        <v>29</v>
      </c>
      <c r="E44" s="58" t="e">
        <f>I44+#REF!+#REF!+#REF!</f>
        <v>#REF!</v>
      </c>
      <c r="F44" s="58" t="e">
        <f>J44+#REF!+#REF!+#REF!</f>
        <v>#REF!</v>
      </c>
      <c r="G44" s="58" t="e">
        <f>K44+#REF!+#REF!+#REF!</f>
        <v>#REF!</v>
      </c>
      <c r="H44" s="58">
        <f>L44+N44+P44+R44</f>
        <v>0</v>
      </c>
      <c r="I44" s="63" t="e">
        <f>[8]ВИТРАТИ!F37</f>
        <v>#REF!</v>
      </c>
      <c r="J44" s="63" t="e">
        <f>[8]ВИТРАТИ!K37</f>
        <v>#REF!</v>
      </c>
      <c r="K44" s="62" t="e">
        <f>[8]ВИТРАТИ!P37</f>
        <v>#REF!</v>
      </c>
      <c r="L44" s="63">
        <f>[13]ВИТРАТИ!U37</f>
        <v>0</v>
      </c>
      <c r="M44" s="63">
        <v>0</v>
      </c>
      <c r="N44" s="63">
        <f>[10]ВИТРАТИ!V37</f>
        <v>0</v>
      </c>
      <c r="O44" s="63">
        <f>N44/$O$63*1000</f>
        <v>0</v>
      </c>
      <c r="P44" s="63">
        <f>[10]ВИТРАТИ!W37</f>
        <v>0</v>
      </c>
      <c r="Q44" s="63">
        <f>P44/$Q$63*1000</f>
        <v>0</v>
      </c>
      <c r="R44" s="63">
        <f>[10]ВИТРАТИ!X37</f>
        <v>0</v>
      </c>
      <c r="S44" s="63">
        <f>R44/$S$63*1000</f>
        <v>0</v>
      </c>
      <c r="T44" s="56">
        <f t="shared" si="2"/>
        <v>0</v>
      </c>
      <c r="U44" s="57">
        <f t="shared" si="4"/>
        <v>0</v>
      </c>
    </row>
    <row r="45" spans="1:22" s="39" customFormat="1" ht="15">
      <c r="A45" s="52"/>
      <c r="B45" s="53" t="s">
        <v>68</v>
      </c>
      <c r="C45" s="54" t="s">
        <v>58</v>
      </c>
      <c r="D45" s="47" t="s">
        <v>29</v>
      </c>
      <c r="E45" s="58" t="e">
        <f>I45+#REF!+#REF!+#REF!</f>
        <v>#REF!</v>
      </c>
      <c r="F45" s="58" t="e">
        <f>J45+#REF!+#REF!+#REF!</f>
        <v>#REF!</v>
      </c>
      <c r="G45" s="58" t="e">
        <f>K45+#REF!+#REF!+#REF!</f>
        <v>#REF!</v>
      </c>
      <c r="H45" s="58">
        <f>L45+N45+P45+R45</f>
        <v>0</v>
      </c>
      <c r="I45" s="63" t="e">
        <f>[8]ВИТРАТИ!F38</f>
        <v>#REF!</v>
      </c>
      <c r="J45" s="63" t="e">
        <f>[8]ВИТРАТИ!K38</f>
        <v>#REF!</v>
      </c>
      <c r="K45" s="62" t="e">
        <f>[8]ВИТРАТИ!P38</f>
        <v>#REF!</v>
      </c>
      <c r="L45" s="63">
        <f>[10]ВИТРАТИ!U38</f>
        <v>0</v>
      </c>
      <c r="M45" s="63">
        <v>0</v>
      </c>
      <c r="N45" s="63">
        <f>[10]ВИТРАТИ!V38</f>
        <v>0</v>
      </c>
      <c r="O45" s="63">
        <f>N45/$O$63*1000</f>
        <v>0</v>
      </c>
      <c r="P45" s="63">
        <f>[10]ВИТРАТИ!W38</f>
        <v>0</v>
      </c>
      <c r="Q45" s="63">
        <f>P45/$Q$63*1000</f>
        <v>0</v>
      </c>
      <c r="R45" s="63">
        <f>[10]ВИТРАТИ!X38</f>
        <v>0</v>
      </c>
      <c r="S45" s="63">
        <f>R45/$S$63*1000</f>
        <v>0</v>
      </c>
      <c r="T45" s="56">
        <f t="shared" si="2"/>
        <v>0</v>
      </c>
      <c r="U45" s="57">
        <f t="shared" si="4"/>
        <v>0</v>
      </c>
    </row>
    <row r="46" spans="1:22" s="39" customFormat="1" ht="15">
      <c r="A46" s="52" t="s">
        <v>64</v>
      </c>
      <c r="B46" s="59" t="s">
        <v>69</v>
      </c>
      <c r="C46" s="60" t="s">
        <v>70</v>
      </c>
      <c r="D46" s="47" t="s">
        <v>29</v>
      </c>
      <c r="E46" s="58" t="e">
        <f>I46+#REF!+#REF!+#REF!</f>
        <v>#REF!</v>
      </c>
      <c r="F46" s="58" t="e">
        <f>J46+#REF!+#REF!+#REF!</f>
        <v>#REF!</v>
      </c>
      <c r="G46" s="58" t="e">
        <f>K46+#REF!+#REF!+#REF!</f>
        <v>#REF!</v>
      </c>
      <c r="H46" s="58">
        <f>L46+N46+P46+R46</f>
        <v>0</v>
      </c>
      <c r="I46" s="63" t="e">
        <f>[8]ВИТРАТИ!F43</f>
        <v>#REF!</v>
      </c>
      <c r="J46" s="63" t="e">
        <f>[8]ВИТРАТИ!K43</f>
        <v>#REF!</v>
      </c>
      <c r="K46" s="62" t="e">
        <f>[8]ВИТРАТИ!P43</f>
        <v>#REF!</v>
      </c>
      <c r="L46" s="63">
        <f>[12]ВИТРАТИ!U43</f>
        <v>0</v>
      </c>
      <c r="M46" s="63">
        <v>0</v>
      </c>
      <c r="N46" s="63">
        <f>[10]ВИТРАТИ!V43</f>
        <v>0</v>
      </c>
      <c r="O46" s="63">
        <f>N46/$O$63*1000</f>
        <v>0</v>
      </c>
      <c r="P46" s="63">
        <f>[10]ВИТРАТИ!W43</f>
        <v>0</v>
      </c>
      <c r="Q46" s="63">
        <f>P46/$Q$63*1000</f>
        <v>0</v>
      </c>
      <c r="R46" s="63">
        <f>[10]ВИТРАТИ!X43</f>
        <v>0</v>
      </c>
      <c r="S46" s="63">
        <f>R46/$S$63*1000</f>
        <v>0</v>
      </c>
      <c r="T46" s="56">
        <f t="shared" si="2"/>
        <v>0</v>
      </c>
      <c r="U46" s="57">
        <f t="shared" si="4"/>
        <v>0</v>
      </c>
    </row>
    <row r="47" spans="1:22" s="39" customFormat="1" ht="15">
      <c r="A47" s="52" t="s">
        <v>69</v>
      </c>
      <c r="B47" s="59" t="s">
        <v>71</v>
      </c>
      <c r="C47" s="64" t="s">
        <v>72</v>
      </c>
      <c r="D47" s="47" t="s">
        <v>29</v>
      </c>
      <c r="E47" s="58" t="e">
        <f>I47+#REF!+#REF!+#REF!</f>
        <v>#REF!</v>
      </c>
      <c r="F47" s="58" t="e">
        <f>J47+#REF!+#REF!+#REF!</f>
        <v>#REF!</v>
      </c>
      <c r="G47" s="58" t="e">
        <f>K47+#REF!+#REF!+#REF!</f>
        <v>#REF!</v>
      </c>
      <c r="H47" s="58">
        <f>L47+N47+P47+R47</f>
        <v>0</v>
      </c>
      <c r="I47" s="63" t="e">
        <f>[8]ВИТРАТИ!F44</f>
        <v>#REF!</v>
      </c>
      <c r="J47" s="63" t="e">
        <f>[8]ВИТРАТИ!K44</f>
        <v>#REF!</v>
      </c>
      <c r="K47" s="62" t="e">
        <f>[8]ВИТРАТИ!P44</f>
        <v>#REF!</v>
      </c>
      <c r="L47" s="63">
        <f>[10]ВИТРАТИ!U44</f>
        <v>0</v>
      </c>
      <c r="M47" s="63">
        <v>0</v>
      </c>
      <c r="N47" s="63">
        <f>[10]ВИТРАТИ!V44</f>
        <v>0</v>
      </c>
      <c r="O47" s="63">
        <f>N47/$O$63*1000</f>
        <v>0</v>
      </c>
      <c r="P47" s="63">
        <f>[10]ВИТРАТИ!W44</f>
        <v>0</v>
      </c>
      <c r="Q47" s="63">
        <f>P47/$Q$63*1000</f>
        <v>0</v>
      </c>
      <c r="R47" s="63">
        <f>[10]ВИТРАТИ!X44</f>
        <v>0</v>
      </c>
      <c r="S47" s="63">
        <f>R47/$S$63*1000</f>
        <v>0</v>
      </c>
      <c r="T47" s="56">
        <f t="shared" si="2"/>
        <v>0</v>
      </c>
      <c r="U47" s="57">
        <f t="shared" si="4"/>
        <v>0</v>
      </c>
    </row>
    <row r="48" spans="1:22" s="71" customFormat="1" ht="28.5">
      <c r="A48" s="67" t="s">
        <v>71</v>
      </c>
      <c r="B48" s="68" t="s">
        <v>73</v>
      </c>
      <c r="C48" s="51" t="s">
        <v>74</v>
      </c>
      <c r="D48" s="69" t="s">
        <v>29</v>
      </c>
      <c r="E48" s="55" t="e">
        <f>E22+E38+E42+E46+E47</f>
        <v>#REF!</v>
      </c>
      <c r="F48" s="55" t="e">
        <f t="shared" ref="F48:S48" si="10">F22+F38+F42+F46+F47</f>
        <v>#REF!</v>
      </c>
      <c r="G48" s="55" t="e">
        <f t="shared" si="10"/>
        <v>#REF!</v>
      </c>
      <c r="H48" s="55">
        <f>H22+H38+H42+H46+H47</f>
        <v>269184.32177021191</v>
      </c>
      <c r="I48" s="55" t="e">
        <f t="shared" si="10"/>
        <v>#REF!</v>
      </c>
      <c r="J48" s="55" t="e">
        <f t="shared" si="10"/>
        <v>#REF!</v>
      </c>
      <c r="K48" s="55" t="e">
        <f>K22+K38+K42+K46+K47</f>
        <v>#REF!</v>
      </c>
      <c r="L48" s="55">
        <f t="shared" si="10"/>
        <v>218064.87855104328</v>
      </c>
      <c r="M48" s="55">
        <f t="shared" si="10"/>
        <v>1698.0126357707586</v>
      </c>
      <c r="N48" s="55">
        <f t="shared" si="10"/>
        <v>1065.9695999916316</v>
      </c>
      <c r="O48" s="55">
        <f t="shared" si="10"/>
        <v>2917.1878164024847</v>
      </c>
      <c r="P48" s="55">
        <f t="shared" si="10"/>
        <v>29415.113284156483</v>
      </c>
      <c r="Q48" s="55">
        <f t="shared" si="10"/>
        <v>2917.1878164024852</v>
      </c>
      <c r="R48" s="55">
        <f t="shared" si="10"/>
        <v>20638.360335020549</v>
      </c>
      <c r="S48" s="55">
        <f t="shared" si="10"/>
        <v>4623.1953959307621</v>
      </c>
      <c r="T48" s="56">
        <f t="shared" si="2"/>
        <v>0</v>
      </c>
      <c r="U48" s="57">
        <f t="shared" si="4"/>
        <v>100</v>
      </c>
      <c r="V48" s="70">
        <f>SUM(U22+U38)</f>
        <v>100.00000000000001</v>
      </c>
    </row>
    <row r="49" spans="1:25" s="71" customFormat="1" ht="28.5">
      <c r="A49" s="67" t="s">
        <v>73</v>
      </c>
      <c r="B49" s="68" t="s">
        <v>75</v>
      </c>
      <c r="C49" s="51" t="s">
        <v>76</v>
      </c>
      <c r="D49" s="69" t="s">
        <v>29</v>
      </c>
      <c r="E49" s="58" t="e">
        <f>I49+#REF!+#REF!+#REF!</f>
        <v>#REF!</v>
      </c>
      <c r="F49" s="58" t="e">
        <f>J49+#REF!+#REF!+#REF!</f>
        <v>#REF!</v>
      </c>
      <c r="G49" s="58" t="e">
        <f>K49+#REF!+#REF!+#REF!</f>
        <v>#REF!</v>
      </c>
      <c r="H49" s="58">
        <f>L49+N49+P49+R49</f>
        <v>0</v>
      </c>
      <c r="I49" s="48">
        <v>0</v>
      </c>
      <c r="J49" s="48">
        <v>0</v>
      </c>
      <c r="K49" s="48">
        <v>0</v>
      </c>
      <c r="L49" s="48">
        <v>0</v>
      </c>
      <c r="M49" s="48">
        <v>0</v>
      </c>
      <c r="N49" s="48">
        <v>0</v>
      </c>
      <c r="O49" s="48">
        <v>0</v>
      </c>
      <c r="P49" s="48">
        <v>0</v>
      </c>
      <c r="Q49" s="48">
        <v>0</v>
      </c>
      <c r="R49" s="48">
        <v>0</v>
      </c>
      <c r="S49" s="48">
        <v>0</v>
      </c>
      <c r="T49" s="56">
        <f t="shared" si="2"/>
        <v>0</v>
      </c>
      <c r="U49" s="57">
        <f t="shared" si="4"/>
        <v>0</v>
      </c>
    </row>
    <row r="50" spans="1:25" s="71" customFormat="1" ht="28.5">
      <c r="A50" s="67">
        <v>7</v>
      </c>
      <c r="B50" s="68" t="s">
        <v>77</v>
      </c>
      <c r="C50" s="72" t="s">
        <v>78</v>
      </c>
      <c r="D50" s="69" t="s">
        <v>29</v>
      </c>
      <c r="E50" s="58" t="e">
        <f>I50+#REF!+#REF!+#REF!</f>
        <v>#REF!</v>
      </c>
      <c r="F50" s="58" t="e">
        <f>J50+#REF!+#REF!+#REF!</f>
        <v>#REF!</v>
      </c>
      <c r="G50" s="73" t="e">
        <f>SUM(G51:G55)</f>
        <v>#REF!</v>
      </c>
      <c r="H50" s="73">
        <f>SUM(H51:H55)</f>
        <v>13130.942525376191</v>
      </c>
      <c r="I50" s="74">
        <v>0</v>
      </c>
      <c r="J50" s="74">
        <v>0</v>
      </c>
      <c r="K50" s="73">
        <f t="shared" ref="K50:S50" si="11">SUM(K51:K55)</f>
        <v>0</v>
      </c>
      <c r="L50" s="73">
        <f t="shared" si="11"/>
        <v>10637.311148831379</v>
      </c>
      <c r="M50" s="73">
        <f t="shared" si="11"/>
        <v>82.829884671744324</v>
      </c>
      <c r="N50" s="73">
        <f t="shared" si="11"/>
        <v>51.998517072762517</v>
      </c>
      <c r="O50" s="73">
        <f t="shared" si="11"/>
        <v>142.3018447025602</v>
      </c>
      <c r="P50" s="73">
        <f t="shared" si="11"/>
        <v>1434.8835748369017</v>
      </c>
      <c r="Q50" s="73">
        <f t="shared" si="11"/>
        <v>142.30184470256026</v>
      </c>
      <c r="R50" s="73">
        <f t="shared" si="11"/>
        <v>1006.7492846351487</v>
      </c>
      <c r="S50" s="73">
        <f t="shared" si="11"/>
        <v>225.52172663076888</v>
      </c>
      <c r="T50" s="56">
        <f t="shared" si="2"/>
        <v>0</v>
      </c>
      <c r="U50" s="57">
        <f t="shared" si="4"/>
        <v>4.8780487804878048</v>
      </c>
    </row>
    <row r="51" spans="1:25" s="39" customFormat="1" ht="15">
      <c r="A51" s="52" t="s">
        <v>79</v>
      </c>
      <c r="B51" s="59" t="s">
        <v>80</v>
      </c>
      <c r="C51" s="64" t="s">
        <v>81</v>
      </c>
      <c r="D51" s="75" t="s">
        <v>29</v>
      </c>
      <c r="E51" s="76" t="s">
        <v>21</v>
      </c>
      <c r="F51" s="76" t="s">
        <v>21</v>
      </c>
      <c r="G51" s="58" t="e">
        <f>K51+#REF!+#REF!+#REF!</f>
        <v>#REF!</v>
      </c>
      <c r="H51" s="58">
        <f>L51+N51+P51+R51</f>
        <v>2363.5696545677138</v>
      </c>
      <c r="I51" s="76" t="s">
        <v>21</v>
      </c>
      <c r="J51" s="76" t="s">
        <v>21</v>
      </c>
      <c r="K51" s="77"/>
      <c r="L51" s="63">
        <f>L55/(100-18)*100-L55</f>
        <v>1914.7160067896475</v>
      </c>
      <c r="M51" s="78">
        <f>L51/$M$60*1000</f>
        <v>14.909379240913973</v>
      </c>
      <c r="N51" s="63">
        <f>N55/(100-18)*100-N55</f>
        <v>9.359733073097253</v>
      </c>
      <c r="O51" s="78">
        <f>N51/$O$60*1000</f>
        <v>25.614332046460834</v>
      </c>
      <c r="P51" s="63">
        <f>P55/(100-18)*100-P55</f>
        <v>258.27904347064236</v>
      </c>
      <c r="Q51" s="78">
        <f>P51/Q60*1000</f>
        <v>25.614332046460852</v>
      </c>
      <c r="R51" s="63">
        <f>R55/(100-18)*100-R55</f>
        <v>181.21487123432678</v>
      </c>
      <c r="S51" s="63">
        <f>R51/S60*1000</f>
        <v>40.593910793538406</v>
      </c>
      <c r="T51" s="56">
        <f t="shared" si="2"/>
        <v>0</v>
      </c>
      <c r="U51" s="57">
        <f t="shared" si="4"/>
        <v>0.87804878048780466</v>
      </c>
    </row>
    <row r="52" spans="1:25" s="39" customFormat="1" ht="15">
      <c r="A52" s="52" t="s">
        <v>82</v>
      </c>
      <c r="B52" s="59" t="s">
        <v>83</v>
      </c>
      <c r="C52" s="64" t="s">
        <v>84</v>
      </c>
      <c r="D52" s="75" t="s">
        <v>29</v>
      </c>
      <c r="E52" s="76" t="s">
        <v>21</v>
      </c>
      <c r="F52" s="76" t="s">
        <v>21</v>
      </c>
      <c r="G52" s="58" t="e">
        <f>K52+#REF!+#REF!+#REF!</f>
        <v>#REF!</v>
      </c>
      <c r="H52" s="58">
        <f>L52+N52+P52+R52</f>
        <v>0</v>
      </c>
      <c r="I52" s="76" t="s">
        <v>21</v>
      </c>
      <c r="J52" s="76" t="s">
        <v>21</v>
      </c>
      <c r="K52" s="77"/>
      <c r="L52" s="78"/>
      <c r="M52" s="78"/>
      <c r="N52" s="78"/>
      <c r="O52" s="78"/>
      <c r="P52" s="78"/>
      <c r="Q52" s="78"/>
      <c r="R52" s="63"/>
      <c r="S52" s="63"/>
      <c r="T52" s="56">
        <f t="shared" si="2"/>
        <v>0</v>
      </c>
      <c r="U52" s="57">
        <f t="shared" si="4"/>
        <v>0</v>
      </c>
    </row>
    <row r="53" spans="1:25" s="39" customFormat="1" ht="15">
      <c r="A53" s="52" t="s">
        <v>85</v>
      </c>
      <c r="B53" s="59" t="s">
        <v>86</v>
      </c>
      <c r="C53" s="64" t="s">
        <v>87</v>
      </c>
      <c r="D53" s="75" t="s">
        <v>29</v>
      </c>
      <c r="E53" s="76" t="s">
        <v>21</v>
      </c>
      <c r="F53" s="76" t="s">
        <v>21</v>
      </c>
      <c r="G53" s="58" t="e">
        <f>K53+#REF!+#REF!+#REF!</f>
        <v>#REF!</v>
      </c>
      <c r="H53" s="58">
        <f>L53+N53+P53+R53</f>
        <v>0</v>
      </c>
      <c r="I53" s="76" t="s">
        <v>21</v>
      </c>
      <c r="J53" s="76" t="s">
        <v>21</v>
      </c>
      <c r="K53" s="77"/>
      <c r="L53" s="78"/>
      <c r="M53" s="78"/>
      <c r="N53" s="78"/>
      <c r="O53" s="78"/>
      <c r="P53" s="78"/>
      <c r="Q53" s="78"/>
      <c r="R53" s="63"/>
      <c r="S53" s="63"/>
      <c r="T53" s="56">
        <f t="shared" si="2"/>
        <v>0</v>
      </c>
      <c r="U53" s="57">
        <f t="shared" si="4"/>
        <v>0</v>
      </c>
    </row>
    <row r="54" spans="1:25" s="39" customFormat="1" ht="15">
      <c r="A54" s="52" t="s">
        <v>88</v>
      </c>
      <c r="B54" s="59" t="s">
        <v>89</v>
      </c>
      <c r="C54" s="64" t="s">
        <v>90</v>
      </c>
      <c r="D54" s="75" t="s">
        <v>29</v>
      </c>
      <c r="E54" s="76" t="s">
        <v>21</v>
      </c>
      <c r="F54" s="76" t="s">
        <v>21</v>
      </c>
      <c r="G54" s="58" t="e">
        <f>K54+#REF!+#REF!+#REF!</f>
        <v>#REF!</v>
      </c>
      <c r="H54" s="58">
        <f>L54+N54+P54+R54</f>
        <v>0</v>
      </c>
      <c r="I54" s="76" t="s">
        <v>21</v>
      </c>
      <c r="J54" s="76" t="s">
        <v>21</v>
      </c>
      <c r="K54" s="77"/>
      <c r="L54" s="78"/>
      <c r="M54" s="78"/>
      <c r="N54" s="78"/>
      <c r="O54" s="78"/>
      <c r="P54" s="78"/>
      <c r="Q54" s="78"/>
      <c r="R54" s="63"/>
      <c r="S54" s="63"/>
      <c r="T54" s="56">
        <f t="shared" si="2"/>
        <v>0</v>
      </c>
      <c r="U54" s="57">
        <f t="shared" si="4"/>
        <v>0</v>
      </c>
    </row>
    <row r="55" spans="1:25" s="39" customFormat="1" ht="15">
      <c r="A55" s="52" t="s">
        <v>91</v>
      </c>
      <c r="B55" s="59" t="s">
        <v>92</v>
      </c>
      <c r="C55" s="64" t="s">
        <v>93</v>
      </c>
      <c r="D55" s="75" t="s">
        <v>29</v>
      </c>
      <c r="E55" s="76" t="s">
        <v>21</v>
      </c>
      <c r="F55" s="76" t="s">
        <v>21</v>
      </c>
      <c r="G55" s="58" t="e">
        <f>K55+#REF!+#REF!+#REF!</f>
        <v>#REF!</v>
      </c>
      <c r="H55" s="58">
        <f>L55+N55+P55+R55</f>
        <v>10767.372870808478</v>
      </c>
      <c r="I55" s="76" t="s">
        <v>21</v>
      </c>
      <c r="J55" s="76" t="s">
        <v>21</v>
      </c>
      <c r="K55" s="77"/>
      <c r="L55" s="78">
        <f>L48*0.04</f>
        <v>8722.5951420417314</v>
      </c>
      <c r="M55" s="78">
        <f>L55/$M$60*1000</f>
        <v>67.920505430830346</v>
      </c>
      <c r="N55" s="78">
        <f>N48*0.04</f>
        <v>42.638783999665264</v>
      </c>
      <c r="O55" s="63">
        <f>N55/$O$60*1000</f>
        <v>116.68751265609936</v>
      </c>
      <c r="P55" s="78">
        <f>P48*0.04</f>
        <v>1176.6045313662594</v>
      </c>
      <c r="Q55" s="63">
        <f>P55/$Q$60*1000</f>
        <v>116.68751265609941</v>
      </c>
      <c r="R55" s="63">
        <f>R48*0.04</f>
        <v>825.5344134008219</v>
      </c>
      <c r="S55" s="63">
        <f>R55/$S$60*1000</f>
        <v>184.92781583723047</v>
      </c>
      <c r="T55" s="79">
        <f t="shared" si="2"/>
        <v>0</v>
      </c>
      <c r="U55" s="57">
        <f t="shared" si="4"/>
        <v>4.0000000000000009</v>
      </c>
      <c r="V55" s="49"/>
    </row>
    <row r="56" spans="1:25" s="71" customFormat="1" ht="28.5">
      <c r="A56" s="67">
        <v>8</v>
      </c>
      <c r="B56" s="68" t="s">
        <v>94</v>
      </c>
      <c r="C56" s="51" t="s">
        <v>95</v>
      </c>
      <c r="D56" s="69" t="s">
        <v>29</v>
      </c>
      <c r="E56" s="80" t="e">
        <f>E48+E49+E50</f>
        <v>#REF!</v>
      </c>
      <c r="F56" s="80" t="e">
        <f t="shared" ref="F56:S56" si="12">F48+F49+F50</f>
        <v>#REF!</v>
      </c>
      <c r="G56" s="80" t="e">
        <f t="shared" si="12"/>
        <v>#REF!</v>
      </c>
      <c r="H56" s="80">
        <f t="shared" si="12"/>
        <v>282315.26429558813</v>
      </c>
      <c r="I56" s="80" t="e">
        <f t="shared" si="12"/>
        <v>#REF!</v>
      </c>
      <c r="J56" s="80" t="e">
        <f t="shared" si="12"/>
        <v>#REF!</v>
      </c>
      <c r="K56" s="80" t="e">
        <f t="shared" si="12"/>
        <v>#REF!</v>
      </c>
      <c r="L56" s="80">
        <f t="shared" si="12"/>
        <v>228702.18969987467</v>
      </c>
      <c r="M56" s="80">
        <f t="shared" si="12"/>
        <v>1780.842520442503</v>
      </c>
      <c r="N56" s="80">
        <f t="shared" si="12"/>
        <v>1117.9681170643942</v>
      </c>
      <c r="O56" s="80">
        <f t="shared" si="12"/>
        <v>3059.4896611050449</v>
      </c>
      <c r="P56" s="80">
        <f t="shared" si="12"/>
        <v>30849.996858993385</v>
      </c>
      <c r="Q56" s="80">
        <f t="shared" si="12"/>
        <v>3059.4896611050453</v>
      </c>
      <c r="R56" s="80">
        <f t="shared" si="12"/>
        <v>21645.109619655697</v>
      </c>
      <c r="S56" s="80">
        <f t="shared" si="12"/>
        <v>4848.7171225615311</v>
      </c>
      <c r="T56" s="56">
        <f t="shared" si="2"/>
        <v>0</v>
      </c>
      <c r="U56" s="57">
        <f t="shared" si="4"/>
        <v>104.8780487804878</v>
      </c>
    </row>
    <row r="57" spans="1:25" s="71" customFormat="1" ht="28.5" hidden="1">
      <c r="A57" s="67">
        <v>9</v>
      </c>
      <c r="B57" s="68" t="s">
        <v>96</v>
      </c>
      <c r="C57" s="81" t="s">
        <v>97</v>
      </c>
      <c r="D57" s="69" t="s">
        <v>98</v>
      </c>
      <c r="E57" s="55" t="str">
        <f>IFERROR(E56/E60*1000,"-")</f>
        <v>-</v>
      </c>
      <c r="F57" s="55" t="str">
        <f t="shared" ref="F57:G57" si="13">IFERROR(F56/F60*1000,"-")</f>
        <v>-</v>
      </c>
      <c r="G57" s="55" t="str">
        <f t="shared" si="13"/>
        <v>-</v>
      </c>
      <c r="H57" s="55">
        <f>IFERROR(H56/H63*1000,"-")</f>
        <v>1711.7432119444679</v>
      </c>
      <c r="I57" s="55" t="str">
        <f>IFERROR(I56/I60*1000,"-")</f>
        <v>-</v>
      </c>
      <c r="J57" s="55" t="str">
        <f t="shared" ref="J57" si="14">IFERROR(J56/J60*1000,"-")</f>
        <v>-</v>
      </c>
      <c r="K57" s="55" t="str">
        <f>IFERROR(K56/K60*1000,"-")</f>
        <v>-</v>
      </c>
      <c r="L57" s="55">
        <f>IFERROR(L56/L63*1000,"-")</f>
        <v>1547.6989049093795</v>
      </c>
      <c r="M57" s="55"/>
      <c r="N57" s="55">
        <f>IFERROR(N56/N63*1000,"-")</f>
        <v>2658.9486401623271</v>
      </c>
      <c r="O57" s="55"/>
      <c r="P57" s="55">
        <f>IFERROR(P56/P63*1000,"-")</f>
        <v>2658.948640162328</v>
      </c>
      <c r="Q57" s="55"/>
      <c r="R57" s="55">
        <f>IFERROR(R56/R63*1000,"-")</f>
        <v>4213.934749794249</v>
      </c>
      <c r="S57" s="55"/>
      <c r="T57" s="56"/>
      <c r="U57" s="57">
        <f t="shared" si="4"/>
        <v>0.63590004079275109</v>
      </c>
    </row>
    <row r="58" spans="1:25" s="71" customFormat="1" ht="28.5" hidden="1">
      <c r="A58" s="67"/>
      <c r="B58" s="53" t="s">
        <v>99</v>
      </c>
      <c r="C58" s="54" t="s">
        <v>100</v>
      </c>
      <c r="D58" s="69" t="s">
        <v>98</v>
      </c>
      <c r="E58" s="55" t="str">
        <f>IFERROR(E24/$E$60*1000,"-")</f>
        <v>-</v>
      </c>
      <c r="F58" s="55" t="str">
        <f t="shared" ref="F58:G58" si="15">IFERROR(F24/$E$60*1000,"-")</f>
        <v>-</v>
      </c>
      <c r="G58" s="55" t="str">
        <f t="shared" si="15"/>
        <v>-</v>
      </c>
      <c r="H58" s="55">
        <f>IFERROR(H24/$H$63*1000,"-")</f>
        <v>1190.473428626552</v>
      </c>
      <c r="I58" s="55">
        <f>IFERROR(I24/$I$60*1000,"-")</f>
        <v>1030.2222818155926</v>
      </c>
      <c r="J58" s="55">
        <f t="shared" ref="J58:K58" si="16">IFERROR(J24/$I$60*1000,"-")</f>
        <v>1051.6142261868422</v>
      </c>
      <c r="K58" s="55">
        <f t="shared" si="16"/>
        <v>1366.6796860016136</v>
      </c>
      <c r="L58" s="58">
        <f>IFERROR(L24/L63*1000,"-")</f>
        <v>1034.0590893605374</v>
      </c>
      <c r="M58" s="58"/>
      <c r="N58" s="58">
        <f>IFERROR(N24/N63*1000,"-")</f>
        <v>2093.6227904156735</v>
      </c>
      <c r="O58" s="58"/>
      <c r="P58" s="58">
        <f>IFERROR(P24/P63*1000,"-")</f>
        <v>2093.622790415674</v>
      </c>
      <c r="Q58" s="58"/>
      <c r="R58" s="58">
        <f>IFERROR(R24/R63*1000,"-")</f>
        <v>3576.283964715878</v>
      </c>
      <c r="S58" s="58"/>
      <c r="T58" s="56"/>
      <c r="U58" s="57">
        <f t="shared" si="4"/>
        <v>0.4422521418772653</v>
      </c>
    </row>
    <row r="59" spans="1:25" s="71" customFormat="1" ht="28.5" hidden="1">
      <c r="A59" s="67"/>
      <c r="B59" s="53" t="s">
        <v>101</v>
      </c>
      <c r="C59" s="54" t="s">
        <v>102</v>
      </c>
      <c r="D59" s="69" t="s">
        <v>98</v>
      </c>
      <c r="E59" s="82" t="str">
        <f>IFERROR((E56-E24)*1000/E60,"-")</f>
        <v>-</v>
      </c>
      <c r="F59" s="82" t="str">
        <f t="shared" ref="F59:G59" si="17">IFERROR((F56-F24)*1000/F60,"-")</f>
        <v>-</v>
      </c>
      <c r="G59" s="82" t="str">
        <f t="shared" si="17"/>
        <v>-</v>
      </c>
      <c r="H59" s="82">
        <f>IFERROR((H56-H24)*1000/H63,"-")</f>
        <v>521.26978331791577</v>
      </c>
      <c r="I59" s="82" t="str">
        <f>IFERROR((I56-I24)*1000/I60,"-")</f>
        <v>-</v>
      </c>
      <c r="J59" s="82" t="str">
        <f t="shared" ref="J59:K59" si="18">IFERROR((J56-J24)*1000/J60,"-")</f>
        <v>-</v>
      </c>
      <c r="K59" s="82" t="str">
        <f t="shared" si="18"/>
        <v>-</v>
      </c>
      <c r="L59" s="58">
        <f>IFERROR((L56-L24)*1000/L63,"-")</f>
        <v>513.63981554884208</v>
      </c>
      <c r="M59" s="58"/>
      <c r="N59" s="58">
        <f>IFERROR((N56-N24)*1000/N63,"-")</f>
        <v>565.32584974665372</v>
      </c>
      <c r="O59" s="58"/>
      <c r="P59" s="58">
        <f>IFERROR((P56-P24)*1000/P63,"-")</f>
        <v>565.32584974665394</v>
      </c>
      <c r="Q59" s="58"/>
      <c r="R59" s="58">
        <f>IFERROR((R56-R24)*1000/R63,"-")</f>
        <v>637.65078507837063</v>
      </c>
      <c r="S59" s="58"/>
      <c r="T59" s="56"/>
      <c r="U59" s="57">
        <f t="shared" si="4"/>
        <v>0.19364789891548573</v>
      </c>
    </row>
    <row r="60" spans="1:25" s="71" customFormat="1" ht="28.5">
      <c r="A60" s="67">
        <v>10</v>
      </c>
      <c r="B60" s="68" t="s">
        <v>96</v>
      </c>
      <c r="C60" s="83" t="s">
        <v>103</v>
      </c>
      <c r="D60" s="69" t="s">
        <v>104</v>
      </c>
      <c r="E60" s="55">
        <f>'[8]Д 7'!D48</f>
        <v>97300.159000000014</v>
      </c>
      <c r="F60" s="55">
        <f>'[8]Д 7'!E48</f>
        <v>99005.488480000015</v>
      </c>
      <c r="G60" s="55">
        <f>'[8]Д 7'!F48</f>
        <v>143962.22000000003</v>
      </c>
      <c r="H60" s="55">
        <f>'[11]Д 7'!G48</f>
        <v>143336.47</v>
      </c>
      <c r="I60" s="55">
        <f>'[8]Д 7'!D49</f>
        <v>86365.337</v>
      </c>
      <c r="J60" s="55">
        <f>'[8]Д 7'!E49</f>
        <v>89703.772320000004</v>
      </c>
      <c r="K60" s="55">
        <f>'[8]Д 7'!F49</f>
        <v>128473.83000000002</v>
      </c>
      <c r="L60" s="55">
        <f>'[11]Д 7'!G49</f>
        <v>128423.59000000001</v>
      </c>
      <c r="M60" s="55">
        <f>'[9]Д 3'!H64</f>
        <v>128423.59000000001</v>
      </c>
      <c r="N60" s="55">
        <f>'[11]Д 7'!G51</f>
        <v>365.40999999999997</v>
      </c>
      <c r="O60" s="55">
        <f>'[9]Д 3'!H65</f>
        <v>365.40999999999997</v>
      </c>
      <c r="P60" s="55">
        <f>'[11]Д 7'!G53</f>
        <v>10083.379999999997</v>
      </c>
      <c r="Q60" s="55">
        <f>'[9]Д 3'!H66</f>
        <v>10083.379999999997</v>
      </c>
      <c r="R60" s="55">
        <f>'[11]Д 7'!G55</f>
        <v>4464.0899999999983</v>
      </c>
      <c r="S60" s="55">
        <f>'[9]Д 3'!H67</f>
        <v>4464.0899999999983</v>
      </c>
      <c r="T60" s="56">
        <f>L60+N60+P60+R60-H60</f>
        <v>0</v>
      </c>
      <c r="U60" s="57">
        <f t="shared" si="4"/>
        <v>53.248446661896821</v>
      </c>
    </row>
    <row r="61" spans="1:25" s="71" customFormat="1" ht="14.25" hidden="1">
      <c r="A61" s="67">
        <v>11</v>
      </c>
      <c r="B61" s="68" t="s">
        <v>105</v>
      </c>
      <c r="C61" s="51" t="s">
        <v>106</v>
      </c>
      <c r="D61" s="69" t="s">
        <v>104</v>
      </c>
      <c r="E61" s="73" t="s">
        <v>107</v>
      </c>
      <c r="F61" s="73" t="s">
        <v>107</v>
      </c>
      <c r="G61" s="73" t="s">
        <v>107</v>
      </c>
      <c r="H61" s="73" t="s">
        <v>107</v>
      </c>
      <c r="I61" s="73" t="s">
        <v>107</v>
      </c>
      <c r="J61" s="73" t="s">
        <v>107</v>
      </c>
      <c r="K61" s="73" t="s">
        <v>107</v>
      </c>
      <c r="L61" s="73" t="s">
        <v>107</v>
      </c>
      <c r="M61" s="73"/>
      <c r="N61" s="73" t="s">
        <v>107</v>
      </c>
      <c r="O61" s="73"/>
      <c r="P61" s="73" t="s">
        <v>107</v>
      </c>
      <c r="Q61" s="73"/>
      <c r="R61" s="73" t="s">
        <v>107</v>
      </c>
      <c r="S61" s="73"/>
      <c r="T61" s="56"/>
      <c r="Y61" s="71">
        <v>365.40999999999997</v>
      </c>
    </row>
    <row r="62" spans="1:25" s="71" customFormat="1" ht="28.5" hidden="1">
      <c r="A62" s="67">
        <v>12</v>
      </c>
      <c r="B62" s="68" t="s">
        <v>108</v>
      </c>
      <c r="C62" s="81" t="s">
        <v>109</v>
      </c>
      <c r="D62" s="69" t="s">
        <v>98</v>
      </c>
      <c r="E62" s="84" t="s">
        <v>107</v>
      </c>
      <c r="F62" s="84" t="s">
        <v>107</v>
      </c>
      <c r="G62" s="84" t="s">
        <v>107</v>
      </c>
      <c r="H62" s="84" t="s">
        <v>107</v>
      </c>
      <c r="I62" s="84" t="s">
        <v>107</v>
      </c>
      <c r="J62" s="84" t="s">
        <v>107</v>
      </c>
      <c r="K62" s="84" t="s">
        <v>107</v>
      </c>
      <c r="L62" s="84" t="s">
        <v>107</v>
      </c>
      <c r="M62" s="84"/>
      <c r="N62" s="84" t="s">
        <v>107</v>
      </c>
      <c r="O62" s="84"/>
      <c r="P62" s="84" t="s">
        <v>107</v>
      </c>
      <c r="Q62" s="84"/>
      <c r="R62" s="84" t="s">
        <v>107</v>
      </c>
      <c r="S62" s="84"/>
      <c r="T62" s="56"/>
      <c r="Y62" s="71">
        <v>10083.379999999997</v>
      </c>
    </row>
    <row r="63" spans="1:25" s="71" customFormat="1" ht="57" hidden="1">
      <c r="A63" s="67">
        <v>13</v>
      </c>
      <c r="B63" s="85" t="s">
        <v>94</v>
      </c>
      <c r="C63" s="86" t="s">
        <v>110</v>
      </c>
      <c r="D63" s="87" t="s">
        <v>104</v>
      </c>
      <c r="E63" s="88">
        <f>'[8]Д 7'!D16</f>
        <v>112564.459</v>
      </c>
      <c r="F63" s="88">
        <f>'[8]Д 7'!E16</f>
        <v>115336.33668000002</v>
      </c>
      <c r="G63" s="88">
        <f>'[8]Д 7'!F16</f>
        <v>166227.62453685596</v>
      </c>
      <c r="H63" s="84">
        <f>'[8]Д 8'!H60-'[8]Д 8'!F60</f>
        <v>164928.514</v>
      </c>
      <c r="I63" s="84">
        <f>'[8]Д 7'!D17</f>
        <v>99230.523093067546</v>
      </c>
      <c r="J63" s="84">
        <f>'[8]Д 7'!E17</f>
        <v>103701.37104286466</v>
      </c>
      <c r="K63" s="84">
        <f>'[8]Д 7'!F17</f>
        <v>148343.77780539828</v>
      </c>
      <c r="L63" s="84">
        <f>'[8]Д 8'!H61-'[8]Д 8'!F61</f>
        <v>147769.17459489033</v>
      </c>
      <c r="M63" s="84">
        <f>L63</f>
        <v>147769.17459489033</v>
      </c>
      <c r="N63" s="84">
        <f>'[8]Д 8'!H62-'[8]Д 8'!F62</f>
        <v>420.45494981660977</v>
      </c>
      <c r="O63" s="84">
        <f>N63</f>
        <v>420.45494981660977</v>
      </c>
      <c r="P63" s="84">
        <f>'[8]Д 8'!H63-'[8]Д 8'!F63</f>
        <v>11602.328978084361</v>
      </c>
      <c r="Q63" s="84">
        <f>P63</f>
        <v>11602.328978084361</v>
      </c>
      <c r="R63" s="84">
        <f>'[8]Д 8'!H64-'[8]Д 8'!F64</f>
        <v>5136.5554772086944</v>
      </c>
      <c r="S63" s="84">
        <f>R63</f>
        <v>5136.5554772086944</v>
      </c>
      <c r="T63" s="56">
        <f>L63+N63+P63+R63-H63</f>
        <v>0</v>
      </c>
      <c r="Y63" s="71">
        <v>4464.0899999999983</v>
      </c>
    </row>
    <row r="64" spans="1:25" s="71" customFormat="1" ht="24" hidden="1">
      <c r="A64" s="67">
        <v>14</v>
      </c>
      <c r="B64" s="85" t="s">
        <v>111</v>
      </c>
      <c r="C64" s="89" t="s">
        <v>112</v>
      </c>
      <c r="D64" s="90" t="s">
        <v>98</v>
      </c>
      <c r="E64" s="91" t="str">
        <f>IFERROR((E56-E50)*1000/E63,"-")</f>
        <v>-</v>
      </c>
      <c r="F64" s="91" t="str">
        <f>IFERROR((F56-F50)*1000/F63,"-")</f>
        <v>-</v>
      </c>
      <c r="G64" s="91" t="str">
        <f>IFERROR((G56-G50)*1000/G60,"-")</f>
        <v>-</v>
      </c>
      <c r="H64" s="91">
        <f>IFERROR((H56-H50)*1000/H63,"-")</f>
        <v>1632.1272485982136</v>
      </c>
      <c r="I64" s="91" t="str">
        <f>IFERROR((I56-I50)*1000/I63,"-")</f>
        <v>-</v>
      </c>
      <c r="J64" s="91" t="str">
        <f>IFERROR((J56-J50)*1000/J63,"-")</f>
        <v>-</v>
      </c>
      <c r="K64" s="91" t="str">
        <f>IFERROR((K56-K50)*1000/K63,"-")</f>
        <v>-</v>
      </c>
      <c r="L64" s="91">
        <f>IFERROR((L56-L50)*1000/L63,"-")</f>
        <v>1475.7129093321989</v>
      </c>
      <c r="M64" s="91"/>
      <c r="N64" s="91">
        <f>IFERROR((N56-N50)*1000/N63,"-")</f>
        <v>2535.2766103873355</v>
      </c>
      <c r="O64" s="91"/>
      <c r="P64" s="91">
        <f>IFERROR((P56-P50)*1000/P63,"-")</f>
        <v>2535.2766103873359</v>
      </c>
      <c r="Q64" s="91"/>
      <c r="R64" s="91">
        <f>IFERROR((R56-R50)*1000/R63,"-")</f>
        <v>4017.9377846875395</v>
      </c>
      <c r="S64" s="91"/>
      <c r="T64" s="56"/>
    </row>
    <row r="65" spans="1:20" s="99" customFormat="1" ht="15.75" hidden="1">
      <c r="A65" s="92"/>
      <c r="B65" s="92"/>
      <c r="C65" s="93"/>
      <c r="D65" s="94"/>
      <c r="E65" s="95"/>
      <c r="F65" s="95"/>
      <c r="G65" s="95"/>
      <c r="H65" s="96">
        <f>H56-H17</f>
        <v>0</v>
      </c>
      <c r="I65" s="95"/>
      <c r="J65" s="95"/>
      <c r="K65" s="95"/>
      <c r="L65" s="95"/>
      <c r="M65" s="95"/>
      <c r="N65" s="95"/>
      <c r="O65" s="97"/>
      <c r="P65" s="97"/>
      <c r="Q65" s="97"/>
      <c r="R65" s="97"/>
      <c r="S65" s="97"/>
      <c r="T65" s="98"/>
    </row>
    <row r="66" spans="1:20" ht="15" hidden="1">
      <c r="A66" s="100"/>
      <c r="B66" s="100"/>
      <c r="C66" s="199"/>
      <c r="D66" s="199"/>
      <c r="E66" s="199"/>
      <c r="F66" s="199"/>
      <c r="G66" s="199"/>
      <c r="H66" s="199"/>
      <c r="I66" s="199"/>
      <c r="J66" s="199"/>
      <c r="K66" s="199"/>
      <c r="L66" s="199"/>
      <c r="M66" s="199"/>
      <c r="N66" s="199"/>
      <c r="O66" s="101"/>
      <c r="P66" s="101"/>
      <c r="Q66" s="101"/>
      <c r="R66" s="102"/>
      <c r="S66" s="102"/>
      <c r="T66" s="98"/>
    </row>
    <row r="67" spans="1:20" ht="15" hidden="1">
      <c r="A67" s="103"/>
      <c r="B67" s="103"/>
      <c r="C67" s="200"/>
      <c r="D67" s="200"/>
      <c r="E67" s="200"/>
      <c r="F67" s="200"/>
      <c r="G67" s="200"/>
      <c r="H67" s="200"/>
      <c r="I67" s="200"/>
      <c r="J67" s="200"/>
      <c r="K67" s="200"/>
      <c r="L67" s="200"/>
      <c r="M67" s="200"/>
      <c r="N67" s="200"/>
      <c r="O67" s="104"/>
      <c r="P67" s="104"/>
      <c r="Q67" s="104"/>
      <c r="R67" s="105"/>
      <c r="S67" s="105"/>
      <c r="T67" s="98"/>
    </row>
    <row r="68" spans="1:20" ht="15.75" hidden="1">
      <c r="A68" s="103"/>
      <c r="B68" s="103"/>
      <c r="C68" s="106"/>
      <c r="D68" s="104"/>
      <c r="E68" s="104"/>
      <c r="F68" s="104"/>
      <c r="G68" s="104"/>
      <c r="H68" s="104"/>
      <c r="I68" s="104"/>
      <c r="J68" s="201"/>
      <c r="K68" s="202"/>
      <c r="L68" s="202"/>
      <c r="M68" s="202"/>
      <c r="N68" s="104"/>
      <c r="O68" s="104"/>
      <c r="P68" s="106"/>
      <c r="Q68" s="106"/>
      <c r="R68" s="105"/>
      <c r="S68" s="105"/>
      <c r="T68" s="98"/>
    </row>
    <row r="69" spans="1:20" ht="15" hidden="1">
      <c r="A69" s="103"/>
      <c r="B69" s="103"/>
      <c r="C69" s="107"/>
      <c r="D69" s="105"/>
      <c r="E69" s="105"/>
      <c r="F69" s="105"/>
      <c r="G69" s="105"/>
      <c r="H69" s="105"/>
      <c r="I69" s="105"/>
      <c r="J69" s="203"/>
      <c r="K69" s="203"/>
      <c r="L69" s="203"/>
      <c r="M69" s="203"/>
      <c r="N69" s="105"/>
      <c r="O69" s="105"/>
      <c r="P69" s="108"/>
      <c r="Q69" s="108"/>
      <c r="R69" s="105"/>
      <c r="S69" s="105"/>
      <c r="T69" s="98"/>
    </row>
    <row r="70" spans="1:20" ht="15" hidden="1">
      <c r="A70" s="103"/>
      <c r="B70" s="103"/>
      <c r="D70" s="105"/>
      <c r="E70" s="105"/>
      <c r="F70" s="105"/>
      <c r="G70" s="105" t="e">
        <f>G56/G60*1000</f>
        <v>#REF!</v>
      </c>
      <c r="H70" s="105"/>
      <c r="I70" s="105"/>
      <c r="J70" s="105"/>
      <c r="K70" s="105" t="e">
        <f>K56/K60*1000</f>
        <v>#REF!</v>
      </c>
      <c r="L70" s="105"/>
      <c r="M70" s="105"/>
      <c r="N70" s="105"/>
      <c r="O70" s="105"/>
      <c r="P70" s="105"/>
      <c r="Q70" s="105"/>
      <c r="R70" s="105"/>
      <c r="S70" s="105"/>
      <c r="T70" s="98"/>
    </row>
    <row r="71" spans="1:20" ht="15" hidden="1">
      <c r="C71" s="110"/>
      <c r="D71" s="110"/>
      <c r="E71" s="110"/>
      <c r="F71" s="110"/>
      <c r="G71" s="110"/>
      <c r="H71" s="110"/>
      <c r="I71" s="110"/>
      <c r="J71" s="110"/>
      <c r="K71" s="110"/>
      <c r="L71" s="110"/>
      <c r="M71" s="110"/>
      <c r="N71" s="110"/>
      <c r="O71" s="110"/>
      <c r="P71" s="110"/>
      <c r="Q71" s="110"/>
      <c r="R71" s="110"/>
      <c r="S71" s="110"/>
      <c r="T71" s="110"/>
    </row>
    <row r="72" spans="1:20" ht="15" hidden="1">
      <c r="C72" s="110"/>
      <c r="D72" s="110"/>
      <c r="E72" s="110"/>
      <c r="F72" s="110"/>
      <c r="G72" s="110"/>
      <c r="H72" s="110"/>
      <c r="I72" s="110"/>
      <c r="J72" s="110"/>
      <c r="K72" s="110"/>
      <c r="L72" s="111">
        <f>L64-M48</f>
        <v>-222.29972643855967</v>
      </c>
      <c r="M72" s="110"/>
      <c r="N72" s="110"/>
      <c r="O72" s="110"/>
      <c r="P72" s="110"/>
      <c r="Q72" s="110"/>
      <c r="R72" s="110"/>
      <c r="S72" s="110"/>
      <c r="T72" s="110"/>
    </row>
    <row r="73" spans="1:20" ht="15" hidden="1">
      <c r="C73" s="110"/>
      <c r="D73" s="110"/>
      <c r="E73" s="110"/>
      <c r="F73" s="110"/>
      <c r="G73" s="110"/>
      <c r="H73" s="110"/>
      <c r="I73" s="110"/>
      <c r="J73" s="110"/>
      <c r="K73" s="110"/>
      <c r="L73" s="110"/>
      <c r="M73" s="110"/>
      <c r="N73" s="110"/>
      <c r="O73" s="110"/>
      <c r="P73" s="110"/>
      <c r="Q73" s="110"/>
      <c r="R73" s="110"/>
      <c r="S73" s="110"/>
      <c r="T73" s="110"/>
    </row>
    <row r="74" spans="1:20" ht="16.5" customHeight="1">
      <c r="L74" s="25">
        <f>L56/L60*1000</f>
        <v>1780.8425204425032</v>
      </c>
      <c r="M74" s="25">
        <f t="shared" ref="M74:R74" si="19">M56/M60*1000</f>
        <v>13.866942361932903</v>
      </c>
      <c r="N74" s="25">
        <f t="shared" si="19"/>
        <v>3059.489661105044</v>
      </c>
      <c r="O74" s="25">
        <f t="shared" si="19"/>
        <v>8372.7584387538518</v>
      </c>
      <c r="P74" s="25">
        <f t="shared" si="19"/>
        <v>3059.4896611050453</v>
      </c>
      <c r="Q74" s="25">
        <f t="shared" si="19"/>
        <v>303.41905800486006</v>
      </c>
      <c r="R74" s="25">
        <f t="shared" si="19"/>
        <v>4848.7171225615311</v>
      </c>
    </row>
    <row r="75" spans="1:20" ht="16.5" customHeight="1">
      <c r="L75" s="25">
        <f>L60/H60*100</f>
        <v>89.59589279685764</v>
      </c>
      <c r="N75" s="25">
        <f>N60/H60*100</f>
        <v>0.25493163044966849</v>
      </c>
      <c r="P75" s="25">
        <f>P60/H60*100</f>
        <v>7.0347623322940755</v>
      </c>
      <c r="R75" s="25">
        <f>R60/H60*100</f>
        <v>3.1144132403986218</v>
      </c>
    </row>
  </sheetData>
  <mergeCells count="14">
    <mergeCell ref="J69:M69"/>
    <mergeCell ref="B6:S6"/>
    <mergeCell ref="B7:S7"/>
    <mergeCell ref="B10:S10"/>
    <mergeCell ref="A11:A12"/>
    <mergeCell ref="B11:B12"/>
    <mergeCell ref="C11:C12"/>
    <mergeCell ref="D11:D12"/>
    <mergeCell ref="E11:H11"/>
    <mergeCell ref="B16:R16"/>
    <mergeCell ref="C21:R21"/>
    <mergeCell ref="C66:N66"/>
    <mergeCell ref="C67:N67"/>
    <mergeCell ref="J68:M68"/>
  </mergeCells>
  <conditionalFormatting sqref="C1">
    <cfRule type="containsText" dxfId="1" priority="1" operator="containsText" text="Для корек">
      <formula>NOT(ISERROR(SEARCH("Для корек",C1)))</formula>
    </cfRule>
  </conditionalFormatting>
  <pageMargins left="0.51181102362204722" right="0.11811023622047245" top="0.39370078740157483" bottom="0.39370078740157483" header="0" footer="0"/>
  <pageSetup paperSize="9" scale="7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AB70"/>
  <sheetViews>
    <sheetView tabSelected="1" view="pageBreakPreview" topLeftCell="A13" zoomScale="115" zoomScaleSheetLayoutView="115" workbookViewId="0">
      <selection activeCell="K1" sqref="K1"/>
    </sheetView>
  </sheetViews>
  <sheetFormatPr defaultColWidth="9.140625" defaultRowHeight="15"/>
  <cols>
    <col min="1" max="1" width="8.5703125" style="187" customWidth="1"/>
    <col min="2" max="2" width="57" style="112" customWidth="1"/>
    <col min="3" max="3" width="7.5703125" style="112" customWidth="1"/>
    <col min="4" max="6" width="10.140625" style="112" hidden="1" customWidth="1"/>
    <col min="7" max="7" width="12.5703125" style="112" customWidth="1"/>
    <col min="8" max="8" width="11.85546875" style="112" hidden="1" customWidth="1"/>
    <col min="9" max="9" width="16.28515625" style="112" customWidth="1"/>
    <col min="10" max="10" width="11" style="112" hidden="1" customWidth="1"/>
    <col min="11" max="11" width="18" style="112" customWidth="1"/>
    <col min="12" max="12" width="15.42578125" style="112" customWidth="1"/>
    <col min="13" max="13" width="7.7109375" style="112" customWidth="1"/>
    <col min="14" max="14" width="10.140625" style="112" customWidth="1"/>
    <col min="15" max="17" width="7.7109375" style="112" customWidth="1"/>
    <col min="18" max="18" width="11" style="112" customWidth="1"/>
    <col min="19" max="21" width="7.7109375" style="112" customWidth="1"/>
    <col min="22" max="22" width="10.42578125" style="112" customWidth="1"/>
    <col min="23" max="25" width="9.140625" style="112" customWidth="1"/>
    <col min="26" max="16384" width="9.140625" style="112"/>
  </cols>
  <sheetData>
    <row r="1" spans="1:28" ht="14.45" customHeight="1">
      <c r="A1" s="1"/>
      <c r="B1" s="2"/>
      <c r="C1" s="3"/>
      <c r="E1" s="113"/>
      <c r="F1" s="113"/>
      <c r="H1" s="114"/>
      <c r="I1" s="114"/>
      <c r="J1" s="114"/>
      <c r="K1" s="7" t="s">
        <v>158</v>
      </c>
      <c r="L1" s="115" t="s">
        <v>113</v>
      </c>
      <c r="M1" s="110"/>
      <c r="N1" s="110"/>
      <c r="O1" s="110"/>
      <c r="P1" s="110"/>
      <c r="Q1" s="110"/>
      <c r="R1" s="110"/>
      <c r="S1" s="110"/>
      <c r="T1" s="110"/>
      <c r="U1" s="110"/>
      <c r="V1" s="110"/>
      <c r="W1" s="110"/>
      <c r="X1" s="110"/>
      <c r="Y1" s="110"/>
      <c r="Z1" s="110"/>
      <c r="AA1" s="110"/>
    </row>
    <row r="2" spans="1:28" ht="76.5" hidden="1" customHeight="1">
      <c r="A2" s="14" t="s">
        <v>114</v>
      </c>
      <c r="B2" s="116"/>
      <c r="C2" s="14"/>
      <c r="D2" s="14"/>
      <c r="E2" s="14"/>
      <c r="F2" s="14"/>
      <c r="G2" s="17"/>
      <c r="H2" s="117"/>
      <c r="I2" s="117"/>
      <c r="J2" s="117"/>
      <c r="K2" s="117"/>
      <c r="L2" s="110"/>
      <c r="M2" s="110"/>
      <c r="N2" s="110"/>
      <c r="O2" s="110"/>
      <c r="P2" s="110"/>
      <c r="Q2" s="110"/>
      <c r="R2" s="110"/>
      <c r="S2" s="110"/>
      <c r="T2" s="110"/>
      <c r="U2" s="110"/>
      <c r="V2" s="110"/>
      <c r="W2" s="110"/>
      <c r="X2" s="110"/>
      <c r="Y2" s="110"/>
      <c r="Z2" s="110"/>
      <c r="AA2" s="110"/>
    </row>
    <row r="3" spans="1:28" hidden="1">
      <c r="A3" s="118" t="s">
        <v>115</v>
      </c>
      <c r="B3" s="116"/>
      <c r="C3" s="118"/>
      <c r="D3" s="118"/>
      <c r="E3" s="118"/>
      <c r="F3" s="118"/>
      <c r="G3" s="17"/>
      <c r="H3" s="117"/>
      <c r="I3" s="117"/>
      <c r="J3" s="117"/>
      <c r="K3" s="117"/>
      <c r="L3" s="110"/>
      <c r="M3" s="110"/>
      <c r="N3" s="110"/>
      <c r="O3" s="110"/>
      <c r="P3" s="110"/>
      <c r="Q3" s="110"/>
      <c r="R3" s="110"/>
      <c r="S3" s="110"/>
      <c r="T3" s="110"/>
      <c r="U3" s="110"/>
      <c r="V3" s="110"/>
      <c r="W3" s="110"/>
      <c r="X3" s="110"/>
      <c r="Y3" s="110"/>
      <c r="Z3" s="110"/>
      <c r="AA3" s="110"/>
    </row>
    <row r="4" spans="1:28" hidden="1">
      <c r="A4" s="118" t="str">
        <f>[14]Rekv!$C$4</f>
        <v>Комунального підприємства «Сєвєродонецьктеплокомуненерго»</v>
      </c>
      <c r="B4" s="116"/>
      <c r="C4" s="118"/>
      <c r="D4" s="118"/>
      <c r="E4" s="118"/>
      <c r="F4" s="118"/>
      <c r="G4" s="17"/>
      <c r="H4" s="117"/>
      <c r="I4" s="117"/>
      <c r="J4" s="117"/>
      <c r="K4" s="117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0"/>
      <c r="AA4" s="110"/>
    </row>
    <row r="5" spans="1:28" hidden="1">
      <c r="A5" s="118" t="str">
        <f>[14]Rekv!$C$6</f>
        <v>на 2021-2022 рр.</v>
      </c>
      <c r="B5" s="116"/>
      <c r="C5" s="118"/>
      <c r="D5" s="118"/>
      <c r="E5" s="118"/>
      <c r="F5" s="118"/>
      <c r="G5" s="17"/>
      <c r="H5" s="117"/>
      <c r="I5" s="117"/>
      <c r="J5" s="117"/>
      <c r="K5" s="117"/>
      <c r="L5" s="110"/>
      <c r="M5" s="110"/>
      <c r="N5" s="110"/>
      <c r="O5" s="110"/>
      <c r="P5" s="110"/>
      <c r="Q5" s="110"/>
      <c r="R5" s="110"/>
      <c r="S5" s="110"/>
      <c r="T5" s="110"/>
      <c r="U5" s="110"/>
      <c r="V5" s="110"/>
      <c r="W5" s="110"/>
      <c r="X5" s="110"/>
      <c r="Y5" s="110"/>
      <c r="Z5" s="110"/>
      <c r="AA5" s="110"/>
    </row>
    <row r="6" spans="1:28" ht="73.5" hidden="1" customHeight="1">
      <c r="A6" s="118"/>
      <c r="B6" s="116"/>
      <c r="C6" s="118"/>
      <c r="D6" s="118"/>
      <c r="E6" s="118"/>
      <c r="F6" s="118"/>
      <c r="G6" s="17"/>
      <c r="H6" s="117"/>
      <c r="I6" s="119"/>
      <c r="J6" s="219" t="s">
        <v>1</v>
      </c>
      <c r="K6" s="219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/>
      <c r="Y6" s="110"/>
      <c r="Z6" s="110"/>
      <c r="AA6" s="110"/>
    </row>
    <row r="7" spans="1:28" ht="20.25" hidden="1" customHeight="1">
      <c r="A7" s="118"/>
      <c r="B7" s="116"/>
      <c r="C7" s="118"/>
      <c r="D7" s="118"/>
      <c r="E7" s="118"/>
      <c r="F7" s="118"/>
      <c r="G7" s="17"/>
      <c r="H7" s="117"/>
      <c r="I7" s="119"/>
      <c r="J7" s="120"/>
      <c r="K7" s="121" t="s">
        <v>116</v>
      </c>
      <c r="L7" s="110"/>
      <c r="M7" s="110"/>
      <c r="N7" s="110"/>
      <c r="O7" s="110"/>
      <c r="P7" s="110"/>
      <c r="Q7" s="110"/>
      <c r="R7" s="110"/>
      <c r="S7" s="110"/>
      <c r="T7" s="110"/>
      <c r="U7" s="110"/>
      <c r="V7" s="110"/>
      <c r="W7" s="110"/>
      <c r="X7" s="110"/>
      <c r="Y7" s="110"/>
      <c r="Z7" s="110"/>
      <c r="AA7" s="110"/>
    </row>
    <row r="8" spans="1:28" ht="25.5" customHeight="1">
      <c r="A8" s="118" t="s">
        <v>117</v>
      </c>
      <c r="B8" s="122"/>
      <c r="C8" s="118"/>
      <c r="D8" s="118"/>
      <c r="E8" s="118"/>
      <c r="F8" s="118"/>
      <c r="G8" s="123"/>
      <c r="H8" s="124"/>
      <c r="I8" s="124"/>
      <c r="J8" s="124"/>
      <c r="K8" s="124"/>
      <c r="L8" s="110"/>
      <c r="M8" s="110"/>
      <c r="N8" s="110"/>
      <c r="O8" s="110"/>
      <c r="P8" s="110"/>
      <c r="Q8" s="110"/>
      <c r="R8" s="110"/>
      <c r="S8" s="110"/>
      <c r="T8" s="110"/>
      <c r="U8" s="110"/>
      <c r="V8" s="110"/>
      <c r="W8" s="110"/>
      <c r="X8" s="110"/>
      <c r="Y8" s="110"/>
      <c r="Z8" s="110"/>
      <c r="AA8" s="110"/>
    </row>
    <row r="9" spans="1:28">
      <c r="A9" s="220" t="s">
        <v>3</v>
      </c>
      <c r="B9" s="220"/>
      <c r="C9" s="220"/>
      <c r="D9" s="220"/>
      <c r="E9" s="220"/>
      <c r="F9" s="220"/>
      <c r="G9" s="220"/>
      <c r="H9" s="220"/>
      <c r="I9" s="220"/>
      <c r="J9" s="220"/>
      <c r="K9" s="220"/>
      <c r="L9" s="110"/>
      <c r="M9" s="110"/>
      <c r="N9" s="110"/>
      <c r="O9" s="110"/>
      <c r="P9" s="110"/>
      <c r="Q9" s="110"/>
      <c r="R9" s="110"/>
      <c r="S9" s="110"/>
      <c r="T9" s="110"/>
      <c r="U9" s="110"/>
      <c r="V9" s="110"/>
      <c r="W9" s="110"/>
      <c r="X9" s="110"/>
      <c r="Y9" s="110"/>
      <c r="Z9" s="110"/>
      <c r="AA9" s="110"/>
    </row>
    <row r="10" spans="1:28">
      <c r="A10" s="205" t="s">
        <v>4</v>
      </c>
      <c r="B10" s="205"/>
      <c r="C10" s="205"/>
      <c r="D10" s="205"/>
      <c r="E10" s="205"/>
      <c r="F10" s="205"/>
      <c r="G10" s="205"/>
      <c r="H10" s="205"/>
      <c r="I10" s="205"/>
      <c r="J10" s="205"/>
      <c r="K10" s="205"/>
      <c r="L10" s="110"/>
      <c r="M10" s="110"/>
      <c r="N10" s="110"/>
      <c r="O10" s="110"/>
      <c r="P10" s="110"/>
      <c r="Q10" s="110"/>
      <c r="R10" s="110"/>
      <c r="S10" s="110"/>
      <c r="T10" s="110"/>
      <c r="U10" s="110"/>
      <c r="V10" s="110"/>
      <c r="W10" s="110"/>
      <c r="X10" s="110"/>
      <c r="Y10" s="110"/>
      <c r="Z10" s="110"/>
      <c r="AA10" s="110"/>
    </row>
    <row r="11" spans="1:28" ht="76.5" hidden="1" customHeight="1">
      <c r="A11" s="221" t="s">
        <v>118</v>
      </c>
      <c r="B11" s="224" t="s">
        <v>119</v>
      </c>
      <c r="C11" s="227" t="s">
        <v>120</v>
      </c>
      <c r="D11" s="125" t="s">
        <v>11</v>
      </c>
      <c r="E11" s="126"/>
      <c r="F11" s="126"/>
      <c r="G11" s="127"/>
      <c r="H11" s="128" t="s">
        <v>121</v>
      </c>
      <c r="I11" s="129"/>
      <c r="J11" s="129"/>
      <c r="K11" s="130"/>
      <c r="L11" s="110"/>
      <c r="M11" s="110"/>
      <c r="N11" s="110"/>
      <c r="O11" s="110"/>
      <c r="P11" s="110"/>
      <c r="Q11" s="110"/>
      <c r="R11" s="110"/>
      <c r="S11" s="110"/>
      <c r="T11" s="110"/>
      <c r="U11" s="110"/>
      <c r="V11" s="110"/>
      <c r="W11" s="110"/>
      <c r="X11" s="110"/>
      <c r="Y11" s="110"/>
      <c r="Z11" s="110"/>
      <c r="AA11" s="110"/>
    </row>
    <row r="12" spans="1:28" ht="25.5" customHeight="1">
      <c r="A12" s="222"/>
      <c r="B12" s="225"/>
      <c r="C12" s="228"/>
      <c r="D12" s="131"/>
      <c r="E12" s="132"/>
      <c r="F12" s="132"/>
      <c r="G12" s="230" t="s">
        <v>122</v>
      </c>
      <c r="H12" s="209" t="s">
        <v>123</v>
      </c>
      <c r="I12" s="210"/>
      <c r="J12" s="210"/>
      <c r="K12" s="211"/>
      <c r="L12" s="133"/>
      <c r="M12" s="133"/>
      <c r="N12" s="133"/>
      <c r="O12" s="133"/>
      <c r="P12" s="133"/>
      <c r="Q12" s="133"/>
      <c r="R12" s="133"/>
      <c r="S12" s="133"/>
      <c r="T12" s="133"/>
      <c r="U12" s="133"/>
      <c r="V12" s="133"/>
      <c r="W12" s="133"/>
      <c r="X12" s="133"/>
      <c r="Y12" s="133"/>
      <c r="Z12" s="133"/>
      <c r="AA12" s="133"/>
      <c r="AB12" s="133"/>
    </row>
    <row r="13" spans="1:28" ht="30.75" customHeight="1">
      <c r="A13" s="223"/>
      <c r="B13" s="226"/>
      <c r="C13" s="229"/>
      <c r="D13" s="134"/>
      <c r="E13" s="135"/>
      <c r="F13" s="135"/>
      <c r="G13" s="231"/>
      <c r="H13" s="136" t="s">
        <v>7</v>
      </c>
      <c r="I13" s="136" t="s">
        <v>7</v>
      </c>
      <c r="J13" s="136" t="s">
        <v>9</v>
      </c>
      <c r="K13" s="136" t="s">
        <v>9</v>
      </c>
      <c r="L13" s="110"/>
      <c r="M13" s="110"/>
      <c r="N13" s="110"/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  <c r="AA13" s="110"/>
    </row>
    <row r="14" spans="1:28" hidden="1">
      <c r="A14" s="137"/>
      <c r="B14" s="138"/>
      <c r="C14" s="139"/>
      <c r="D14" s="140">
        <f>[8]реквізіти!C18</f>
        <v>2019</v>
      </c>
      <c r="E14" s="140">
        <f>[8]реквізіти!C19</f>
        <v>2020</v>
      </c>
      <c r="F14" s="140" t="str">
        <f>[8]реквізіти!C20</f>
        <v>2020-2021</v>
      </c>
      <c r="G14" s="140" t="str">
        <f>[8]реквізіти!C21</f>
        <v>2021-2022</v>
      </c>
      <c r="H14" s="140" t="str">
        <f>[14]Rekv!$C$21</f>
        <v>2021-2022</v>
      </c>
      <c r="I14" s="140"/>
      <c r="J14" s="140" t="str">
        <f>[14]Rekv!$C$21</f>
        <v>2021-2022</v>
      </c>
      <c r="K14" s="140"/>
      <c r="L14" s="110"/>
      <c r="M14" s="110"/>
      <c r="N14" s="110"/>
      <c r="O14" s="110"/>
      <c r="P14" s="110"/>
      <c r="Q14" s="110"/>
      <c r="R14" s="110"/>
      <c r="S14" s="110"/>
      <c r="T14" s="110"/>
      <c r="U14" s="110"/>
      <c r="V14" s="110"/>
      <c r="W14" s="110"/>
      <c r="X14" s="110"/>
      <c r="Y14" s="110"/>
      <c r="Z14" s="110"/>
      <c r="AA14" s="110"/>
    </row>
    <row r="15" spans="1:28" ht="76.5" hidden="1" customHeight="1">
      <c r="A15" s="36">
        <v>1</v>
      </c>
      <c r="B15" s="141">
        <v>2</v>
      </c>
      <c r="C15" s="28">
        <v>3</v>
      </c>
      <c r="D15" s="24">
        <v>4</v>
      </c>
      <c r="E15" s="24">
        <v>5</v>
      </c>
      <c r="F15" s="24">
        <v>6</v>
      </c>
      <c r="G15" s="24">
        <v>7</v>
      </c>
      <c r="H15" s="24" t="s">
        <v>124</v>
      </c>
      <c r="I15" s="24"/>
      <c r="J15" s="24" t="s">
        <v>125</v>
      </c>
      <c r="K15" s="24"/>
      <c r="L15" s="110"/>
      <c r="M15" s="110"/>
      <c r="N15" s="110"/>
      <c r="O15" s="110"/>
      <c r="P15" s="110"/>
      <c r="Q15" s="110"/>
      <c r="R15" s="110"/>
      <c r="S15" s="110"/>
      <c r="T15" s="110"/>
      <c r="U15" s="110"/>
      <c r="V15" s="110"/>
      <c r="W15" s="110"/>
      <c r="X15" s="110"/>
      <c r="Y15" s="110"/>
      <c r="Z15" s="110"/>
      <c r="AA15" s="110"/>
    </row>
    <row r="16" spans="1:28" ht="12" customHeight="1">
      <c r="A16" s="142" t="s">
        <v>15</v>
      </c>
      <c r="B16" s="141">
        <v>2</v>
      </c>
      <c r="C16" s="143"/>
      <c r="D16" s="24"/>
      <c r="E16" s="24"/>
      <c r="F16" s="24"/>
      <c r="G16" s="24">
        <v>3</v>
      </c>
      <c r="H16" s="24"/>
      <c r="I16" s="24">
        <v>4</v>
      </c>
      <c r="J16" s="24"/>
      <c r="K16" s="24">
        <v>5</v>
      </c>
      <c r="L16" s="110"/>
      <c r="M16" s="110"/>
      <c r="N16" s="110"/>
      <c r="O16" s="110"/>
      <c r="P16" s="110"/>
      <c r="Q16" s="110"/>
      <c r="R16" s="110"/>
      <c r="S16" s="110"/>
      <c r="T16" s="110"/>
      <c r="U16" s="110"/>
      <c r="V16" s="110"/>
      <c r="W16" s="110"/>
      <c r="X16" s="110"/>
      <c r="Y16" s="110"/>
      <c r="Z16" s="110"/>
      <c r="AA16" s="110"/>
    </row>
    <row r="17" spans="1:27" ht="12" customHeight="1">
      <c r="A17" s="142"/>
      <c r="B17" s="144" t="s">
        <v>126</v>
      </c>
      <c r="C17" s="143"/>
      <c r="D17" s="24"/>
      <c r="E17" s="24"/>
      <c r="F17" s="24"/>
      <c r="G17" s="145">
        <f>G19+G35+G39+G43+G44+G47</f>
        <v>1115.3493083544249</v>
      </c>
      <c r="H17" s="145">
        <f>H19+H35+H39+H43+H44+H47</f>
        <v>246.67458665260128</v>
      </c>
      <c r="I17" s="145">
        <f>I45+I47</f>
        <v>109.82595518915487</v>
      </c>
      <c r="J17" s="145">
        <f>J19+J35+J39+J43+J44+J47</f>
        <v>868.67472170182373</v>
      </c>
      <c r="K17" s="145">
        <f>K45+K47</f>
        <v>138.36387903230451</v>
      </c>
      <c r="L17" s="110"/>
      <c r="M17" s="110"/>
      <c r="N17" s="110"/>
      <c r="O17" s="110"/>
      <c r="P17" s="110"/>
      <c r="Q17" s="110"/>
      <c r="R17" s="110"/>
      <c r="S17" s="110"/>
      <c r="T17" s="110"/>
      <c r="U17" s="110"/>
      <c r="V17" s="110"/>
      <c r="W17" s="110"/>
      <c r="X17" s="110"/>
      <c r="Y17" s="110"/>
      <c r="Z17" s="110"/>
      <c r="AA17" s="110"/>
    </row>
    <row r="18" spans="1:27" ht="18" customHeight="1">
      <c r="A18" s="212" t="s">
        <v>127</v>
      </c>
      <c r="B18" s="213"/>
      <c r="C18" s="213"/>
      <c r="D18" s="213"/>
      <c r="E18" s="213"/>
      <c r="F18" s="213"/>
      <c r="G18" s="213"/>
      <c r="H18" s="213"/>
      <c r="I18" s="213"/>
      <c r="J18" s="213"/>
      <c r="K18" s="214"/>
      <c r="L18" s="110"/>
      <c r="M18" s="110"/>
      <c r="N18" s="110"/>
      <c r="O18" s="110"/>
      <c r="P18" s="110"/>
      <c r="Q18" s="110"/>
      <c r="R18" s="110"/>
      <c r="S18" s="110"/>
      <c r="T18" s="110"/>
      <c r="U18" s="110"/>
      <c r="V18" s="110"/>
      <c r="W18" s="110"/>
      <c r="X18" s="110"/>
      <c r="Y18" s="110"/>
      <c r="Z18" s="110"/>
      <c r="AA18" s="110"/>
    </row>
    <row r="19" spans="1:27" ht="12" customHeight="1">
      <c r="A19" s="85">
        <v>1</v>
      </c>
      <c r="B19" s="89" t="s">
        <v>128</v>
      </c>
      <c r="C19" s="143" t="s">
        <v>29</v>
      </c>
      <c r="D19" s="146">
        <f>D20+D26+D27+D31</f>
        <v>0</v>
      </c>
      <c r="E19" s="146">
        <f t="shared" ref="E19:F19" si="0">E20+E26+E27+E31</f>
        <v>0</v>
      </c>
      <c r="F19" s="146">
        <f t="shared" si="0"/>
        <v>598.21521227866128</v>
      </c>
      <c r="G19" s="146">
        <f>G20+G26+G27+G31</f>
        <v>1039.0983885279938</v>
      </c>
      <c r="H19" s="146">
        <f>H20+H26+H27+H31</f>
        <v>228.77901082861683</v>
      </c>
      <c r="I19" s="146">
        <f>I20+I26+I27+I31</f>
        <v>101.85837841037235</v>
      </c>
      <c r="J19" s="146">
        <f t="shared" ref="J19:K19" si="1">J20+J26+J27+J31</f>
        <v>810.31937769937713</v>
      </c>
      <c r="K19" s="146">
        <f t="shared" si="1"/>
        <v>129.06894784951987</v>
      </c>
      <c r="L19" s="110"/>
      <c r="M19" s="110"/>
      <c r="N19" s="110"/>
      <c r="O19" s="110"/>
      <c r="P19" s="110"/>
      <c r="Q19" s="110"/>
      <c r="R19" s="110"/>
      <c r="S19" s="110"/>
      <c r="T19" s="110"/>
      <c r="U19" s="110"/>
      <c r="V19" s="110"/>
      <c r="W19" s="110"/>
      <c r="X19" s="110"/>
      <c r="Y19" s="110"/>
      <c r="Z19" s="110"/>
      <c r="AA19" s="110"/>
    </row>
    <row r="20" spans="1:27" ht="12" customHeight="1">
      <c r="A20" s="53" t="s">
        <v>19</v>
      </c>
      <c r="B20" s="147" t="s">
        <v>30</v>
      </c>
      <c r="C20" s="143" t="s">
        <v>29</v>
      </c>
      <c r="D20" s="148">
        <f>SUM(D21:D24)</f>
        <v>0</v>
      </c>
      <c r="E20" s="148">
        <f t="shared" ref="E20:F20" si="2">SUM(E21:E24)</f>
        <v>0</v>
      </c>
      <c r="F20" s="148">
        <f t="shared" si="2"/>
        <v>382.33921083996984</v>
      </c>
      <c r="G20" s="148">
        <f>SUM(G21:G24)</f>
        <v>789.11065512440769</v>
      </c>
      <c r="H20" s="148">
        <f>SUM(H21:H24)</f>
        <v>162.90995608238376</v>
      </c>
      <c r="I20" s="148">
        <f>SUM(I21:I24)</f>
        <v>72.531758457017318</v>
      </c>
      <c r="J20" s="148">
        <f t="shared" ref="J20:K20" si="3">SUM(J21:J24)</f>
        <v>626.20069904202398</v>
      </c>
      <c r="K20" s="148">
        <f t="shared" si="3"/>
        <v>99.742234472359712</v>
      </c>
      <c r="L20" s="110"/>
      <c r="M20" s="149"/>
      <c r="N20" s="110"/>
      <c r="O20" s="110"/>
      <c r="P20" s="110"/>
      <c r="Q20" s="110"/>
      <c r="R20" s="110"/>
      <c r="S20" s="110"/>
      <c r="T20" s="110"/>
      <c r="U20" s="110"/>
      <c r="V20" s="110"/>
      <c r="W20" s="110"/>
      <c r="X20" s="110"/>
      <c r="Y20" s="110"/>
      <c r="Z20" s="110"/>
      <c r="AA20" s="110"/>
    </row>
    <row r="21" spans="1:27" ht="12" customHeight="1">
      <c r="A21" s="53" t="s">
        <v>31</v>
      </c>
      <c r="B21" s="147" t="s">
        <v>35</v>
      </c>
      <c r="C21" s="143" t="s">
        <v>29</v>
      </c>
      <c r="D21" s="150" t="s">
        <v>107</v>
      </c>
      <c r="E21" s="150" t="s">
        <v>107</v>
      </c>
      <c r="F21" s="150">
        <v>187.39291919753785</v>
      </c>
      <c r="G21" s="150">
        <f>H21+J21</f>
        <v>321.69325097440776</v>
      </c>
      <c r="H21" s="150">
        <f>[10]ВИТРАТИ!AJ58</f>
        <v>84.762680438075392</v>
      </c>
      <c r="I21" s="150">
        <f>H21/$I$60*1000</f>
        <v>37.738554546014285</v>
      </c>
      <c r="J21" s="150">
        <f>[10]ВИТРАТИ!AL58</f>
        <v>236.93057053633237</v>
      </c>
      <c r="K21" s="150">
        <f>J21/$K$60*1000</f>
        <v>37.738674767143458</v>
      </c>
      <c r="L21" s="151">
        <f>'[11]Д 9'!C51-G21</f>
        <v>-27.68901057519264</v>
      </c>
      <c r="M21" s="110"/>
      <c r="N21" s="110"/>
      <c r="O21" s="110"/>
      <c r="P21" s="110"/>
      <c r="Q21" s="110"/>
      <c r="R21" s="110"/>
      <c r="S21" s="110"/>
      <c r="T21" s="110"/>
      <c r="U21" s="110"/>
      <c r="V21" s="110"/>
      <c r="W21" s="110"/>
      <c r="X21" s="110"/>
      <c r="Y21" s="110"/>
      <c r="Z21" s="110"/>
      <c r="AA21" s="110"/>
    </row>
    <row r="22" spans="1:27" ht="12" customHeight="1">
      <c r="A22" s="53" t="s">
        <v>34</v>
      </c>
      <c r="B22" s="147" t="s">
        <v>129</v>
      </c>
      <c r="C22" s="143" t="s">
        <v>29</v>
      </c>
      <c r="D22" s="150" t="s">
        <v>107</v>
      </c>
      <c r="E22" s="150" t="s">
        <v>107</v>
      </c>
      <c r="F22" s="150">
        <v>0</v>
      </c>
      <c r="G22" s="150">
        <f t="shared" ref="G22:G25" si="4">H22+J22</f>
        <v>0</v>
      </c>
      <c r="H22" s="150">
        <v>0</v>
      </c>
      <c r="I22" s="150">
        <f t="shared" ref="I22:I26" si="5">H22/$I$60*1000</f>
        <v>0</v>
      </c>
      <c r="J22" s="150">
        <v>0</v>
      </c>
      <c r="K22" s="150">
        <f t="shared" ref="K22:K26" si="6">J22/$K$60*1000</f>
        <v>0</v>
      </c>
      <c r="L22" s="110"/>
      <c r="M22" s="110"/>
      <c r="N22" s="110"/>
      <c r="O22" s="110"/>
      <c r="P22" s="110"/>
      <c r="Q22" s="110"/>
      <c r="R22" s="110"/>
      <c r="S22" s="110"/>
      <c r="T22" s="110"/>
      <c r="U22" s="110"/>
      <c r="V22" s="110"/>
      <c r="W22" s="110"/>
      <c r="X22" s="110"/>
      <c r="Y22" s="110"/>
      <c r="Z22" s="110"/>
      <c r="AA22" s="110"/>
    </row>
    <row r="23" spans="1:27" ht="12" customHeight="1">
      <c r="A23" s="53" t="s">
        <v>36</v>
      </c>
      <c r="B23" s="147" t="s">
        <v>130</v>
      </c>
      <c r="C23" s="143" t="s">
        <v>29</v>
      </c>
      <c r="D23" s="150" t="s">
        <v>107</v>
      </c>
      <c r="E23" s="150" t="s">
        <v>107</v>
      </c>
      <c r="F23" s="150">
        <v>0</v>
      </c>
      <c r="G23" s="150">
        <f t="shared" si="4"/>
        <v>1.9977499999999999</v>
      </c>
      <c r="H23" s="150">
        <f>[10]ВИТРАТИ!AJ60</f>
        <v>0.5263854443083622</v>
      </c>
      <c r="I23" s="150">
        <f t="shared" si="5"/>
        <v>0.23436051927088095</v>
      </c>
      <c r="J23" s="150">
        <f>[10]ВИТРАТИ!AL60</f>
        <v>1.4713645556916377</v>
      </c>
      <c r="K23" s="150">
        <f t="shared" si="6"/>
        <v>0.23436126585714001</v>
      </c>
      <c r="L23" s="110"/>
      <c r="M23" s="110"/>
      <c r="N23" s="110"/>
      <c r="O23" s="110"/>
      <c r="P23" s="110"/>
      <c r="Q23" s="110"/>
      <c r="R23" s="110"/>
      <c r="S23" s="110"/>
      <c r="T23" s="110"/>
      <c r="U23" s="110"/>
      <c r="V23" s="110"/>
      <c r="W23" s="110"/>
      <c r="X23" s="110"/>
      <c r="Y23" s="110"/>
      <c r="Z23" s="110"/>
      <c r="AA23" s="110"/>
    </row>
    <row r="24" spans="1:27" ht="12" customHeight="1">
      <c r="A24" s="152" t="s">
        <v>38</v>
      </c>
      <c r="B24" s="153" t="s">
        <v>131</v>
      </c>
      <c r="C24" s="154" t="s">
        <v>29</v>
      </c>
      <c r="D24" s="155" t="s">
        <v>107</v>
      </c>
      <c r="E24" s="155" t="s">
        <v>107</v>
      </c>
      <c r="F24" s="155">
        <v>194.94629164243202</v>
      </c>
      <c r="G24" s="155">
        <f>H24+J24</f>
        <v>465.41965414999999</v>
      </c>
      <c r="H24" s="155">
        <f>[10]ВИТРАТИ!AJ61</f>
        <v>77.620890200000005</v>
      </c>
      <c r="I24" s="150">
        <f t="shared" si="5"/>
        <v>34.558843391732154</v>
      </c>
      <c r="J24" s="155">
        <f>[10]ВИТРАТИ!AL61</f>
        <v>387.79876394999997</v>
      </c>
      <c r="K24" s="150">
        <f t="shared" si="6"/>
        <v>61.769198439359116</v>
      </c>
      <c r="L24" s="110"/>
      <c r="M24" s="110"/>
      <c r="N24" s="110"/>
      <c r="O24" s="110"/>
      <c r="P24" s="110"/>
      <c r="Q24" s="110"/>
      <c r="R24" s="110"/>
      <c r="S24" s="110"/>
      <c r="T24" s="110"/>
      <c r="U24" s="110"/>
      <c r="V24" s="110"/>
      <c r="W24" s="110"/>
      <c r="X24" s="110"/>
      <c r="Y24" s="110"/>
      <c r="Z24" s="110"/>
      <c r="AA24" s="110"/>
    </row>
    <row r="25" spans="1:27" ht="12" customHeight="1">
      <c r="A25" s="152" t="s">
        <v>132</v>
      </c>
      <c r="B25" s="156" t="s">
        <v>133</v>
      </c>
      <c r="C25" s="154" t="s">
        <v>29</v>
      </c>
      <c r="D25" s="155" t="s">
        <v>107</v>
      </c>
      <c r="E25" s="155" t="s">
        <v>107</v>
      </c>
      <c r="F25" s="155">
        <v>194.94629164243202</v>
      </c>
      <c r="G25" s="155">
        <f t="shared" si="4"/>
        <v>465.41965414999999</v>
      </c>
      <c r="H25" s="155">
        <f>[10]ВИТРАТИ!AJ62</f>
        <v>77.620890200000005</v>
      </c>
      <c r="I25" s="150">
        <f t="shared" si="5"/>
        <v>34.558843391732154</v>
      </c>
      <c r="J25" s="155">
        <f>[10]ВИТРАТИ!AL62</f>
        <v>387.79876394999997</v>
      </c>
      <c r="K25" s="150">
        <f t="shared" si="6"/>
        <v>61.769198439359116</v>
      </c>
      <c r="L25" s="110"/>
      <c r="M25" s="110"/>
      <c r="N25" s="110"/>
      <c r="O25" s="110"/>
      <c r="P25" s="110"/>
      <c r="Q25" s="110"/>
      <c r="R25" s="110"/>
      <c r="S25" s="110"/>
      <c r="T25" s="110"/>
      <c r="U25" s="110"/>
      <c r="V25" s="110"/>
      <c r="W25" s="110"/>
      <c r="X25" s="110"/>
      <c r="Y25" s="110"/>
      <c r="Z25" s="110"/>
      <c r="AA25" s="110"/>
    </row>
    <row r="26" spans="1:27" ht="12" customHeight="1">
      <c r="A26" s="59" t="s">
        <v>22</v>
      </c>
      <c r="B26" s="157" t="s">
        <v>134</v>
      </c>
      <c r="C26" s="28" t="s">
        <v>29</v>
      </c>
      <c r="D26" s="150">
        <v>0</v>
      </c>
      <c r="E26" s="150">
        <v>0</v>
      </c>
      <c r="F26" s="150">
        <v>116.57789568000003</v>
      </c>
      <c r="G26" s="150">
        <f>H26+J26</f>
        <v>152.49722942361603</v>
      </c>
      <c r="H26" s="150">
        <f>[10]ВИТРАТИ!AJ63</f>
        <v>40.181364968561823</v>
      </c>
      <c r="I26" s="150">
        <f t="shared" si="5"/>
        <v>17.889790952366074</v>
      </c>
      <c r="J26" s="150">
        <f>[10]ВИТРАТИ!AL63</f>
        <v>112.31586445505421</v>
      </c>
      <c r="K26" s="150">
        <f t="shared" si="6"/>
        <v>17.889847942648153</v>
      </c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  <c r="AA26" s="110"/>
    </row>
    <row r="27" spans="1:27" ht="12" customHeight="1">
      <c r="A27" s="59" t="s">
        <v>24</v>
      </c>
      <c r="B27" s="147" t="s">
        <v>43</v>
      </c>
      <c r="C27" s="143" t="s">
        <v>29</v>
      </c>
      <c r="D27" s="148">
        <f t="shared" ref="D27" si="7">SUM(D28:D30)</f>
        <v>0</v>
      </c>
      <c r="E27" s="148">
        <f t="shared" ref="E27:F27" si="8">SUM(E28:E30)</f>
        <v>0</v>
      </c>
      <c r="F27" s="148">
        <f t="shared" si="8"/>
        <v>91.140867049600018</v>
      </c>
      <c r="G27" s="146">
        <f>SUM(G28:G30)</f>
        <v>88.978780473195542</v>
      </c>
      <c r="H27" s="148">
        <f t="shared" ref="H27:K27" si="9">SUM(H28:H30)</f>
        <v>23.444943007583159</v>
      </c>
      <c r="I27" s="148">
        <f t="shared" si="9"/>
        <v>10.438299685039585</v>
      </c>
      <c r="J27" s="148">
        <f t="shared" si="9"/>
        <v>65.533837465612379</v>
      </c>
      <c r="K27" s="148">
        <f t="shared" si="9"/>
        <v>10.438332937616156</v>
      </c>
      <c r="L27" s="110"/>
      <c r="M27" s="110"/>
      <c r="N27" s="110"/>
      <c r="O27" s="110"/>
      <c r="P27" s="110"/>
      <c r="Q27" s="110"/>
      <c r="R27" s="110"/>
      <c r="S27" s="110"/>
      <c r="T27" s="110"/>
      <c r="U27" s="110"/>
      <c r="V27" s="110"/>
      <c r="W27" s="110"/>
      <c r="X27" s="110"/>
      <c r="Y27" s="110"/>
      <c r="Z27" s="110"/>
      <c r="AA27" s="110"/>
    </row>
    <row r="28" spans="1:27" ht="12" customHeight="1">
      <c r="A28" s="53" t="s">
        <v>44</v>
      </c>
      <c r="B28" s="147" t="s">
        <v>56</v>
      </c>
      <c r="C28" s="143" t="s">
        <v>29</v>
      </c>
      <c r="D28" s="150" t="s">
        <v>107</v>
      </c>
      <c r="E28" s="150" t="s">
        <v>107</v>
      </c>
      <c r="F28" s="150">
        <v>25.647137049600005</v>
      </c>
      <c r="G28" s="150">
        <f t="shared" ref="G28:G38" si="10">H28+J28</f>
        <v>33.54939047319553</v>
      </c>
      <c r="H28" s="150">
        <f>[10]ВИТРАТИ!AJ65</f>
        <v>8.8399002930836001</v>
      </c>
      <c r="I28" s="150">
        <f>H28/$I$60*1000</f>
        <v>3.9357540095205361</v>
      </c>
      <c r="J28" s="150">
        <f>[10]ВИТРАТИ!AL65</f>
        <v>24.709490180111928</v>
      </c>
      <c r="K28" s="150">
        <f>J28/$K$60*1000</f>
        <v>3.9357665473825945</v>
      </c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</row>
    <row r="29" spans="1:27" ht="12" customHeight="1">
      <c r="A29" s="53" t="s">
        <v>46</v>
      </c>
      <c r="B29" s="147" t="s">
        <v>135</v>
      </c>
      <c r="C29" s="143" t="s">
        <v>29</v>
      </c>
      <c r="D29" s="150" t="s">
        <v>107</v>
      </c>
      <c r="E29" s="150" t="s">
        <v>107</v>
      </c>
      <c r="F29" s="150">
        <v>20.916</v>
      </c>
      <c r="G29" s="150">
        <f t="shared" si="10"/>
        <v>20.322400000000002</v>
      </c>
      <c r="H29" s="150">
        <f>[10]ВИТРАТИ!AJ66</f>
        <v>5.3547318500374228</v>
      </c>
      <c r="I29" s="150">
        <f t="shared" ref="I29:I30" si="11">H29/$I$60*1000</f>
        <v>2.3840661828710057</v>
      </c>
      <c r="J29" s="150">
        <f>[10]ВИТРАТИ!AL66</f>
        <v>14.967668149962579</v>
      </c>
      <c r="K29" s="150">
        <f t="shared" ref="K29:K30" si="12">J29/$K$60*1000</f>
        <v>2.3840737776274024</v>
      </c>
      <c r="L29" s="110"/>
      <c r="M29" s="110"/>
      <c r="N29" s="110"/>
      <c r="O29" s="110"/>
      <c r="P29" s="110"/>
      <c r="Q29" s="110"/>
      <c r="R29" s="110"/>
      <c r="S29" s="110"/>
      <c r="T29" s="110"/>
      <c r="U29" s="110"/>
      <c r="V29" s="110"/>
      <c r="W29" s="110"/>
      <c r="X29" s="110"/>
      <c r="Y29" s="110"/>
      <c r="Z29" s="110"/>
      <c r="AA29" s="110"/>
    </row>
    <row r="30" spans="1:27" ht="12" customHeight="1">
      <c r="A30" s="53" t="s">
        <v>49</v>
      </c>
      <c r="B30" s="158" t="s">
        <v>136</v>
      </c>
      <c r="C30" s="143" t="s">
        <v>29</v>
      </c>
      <c r="D30" s="150" t="s">
        <v>107</v>
      </c>
      <c r="E30" s="150" t="s">
        <v>107</v>
      </c>
      <c r="F30" s="150">
        <v>44.577730000000017</v>
      </c>
      <c r="G30" s="150">
        <f t="shared" si="10"/>
        <v>35.106990000000003</v>
      </c>
      <c r="H30" s="150">
        <f>[10]ВИТРАТИ!AJ67</f>
        <v>9.2503108644621364</v>
      </c>
      <c r="I30" s="150">
        <f t="shared" si="11"/>
        <v>4.1184794926480421</v>
      </c>
      <c r="J30" s="150">
        <f>[10]ВИТРАТИ!AL67</f>
        <v>25.856679135537867</v>
      </c>
      <c r="K30" s="150">
        <f t="shared" si="12"/>
        <v>4.1184926126061603</v>
      </c>
      <c r="L30" s="110"/>
      <c r="M30" s="110"/>
      <c r="O30" s="110"/>
      <c r="P30" s="110"/>
      <c r="Q30" s="110"/>
      <c r="R30" s="110"/>
      <c r="S30" s="110"/>
      <c r="T30" s="110"/>
      <c r="U30" s="110"/>
      <c r="V30" s="110"/>
      <c r="W30" s="110"/>
      <c r="X30" s="110"/>
      <c r="Y30" s="110"/>
      <c r="Z30" s="110"/>
      <c r="AA30" s="110"/>
    </row>
    <row r="31" spans="1:27" ht="12" customHeight="1">
      <c r="A31" s="53" t="s">
        <v>51</v>
      </c>
      <c r="B31" s="147" t="s">
        <v>52</v>
      </c>
      <c r="C31" s="143" t="s">
        <v>29</v>
      </c>
      <c r="D31" s="148">
        <f t="shared" ref="D31:F31" si="13">SUM(D32:D34)</f>
        <v>0</v>
      </c>
      <c r="E31" s="148">
        <f t="shared" si="13"/>
        <v>0</v>
      </c>
      <c r="F31" s="148">
        <f t="shared" si="13"/>
        <v>8.157238709091466</v>
      </c>
      <c r="G31" s="146">
        <f>SUM(G32:G34)</f>
        <v>8.5117235067746488</v>
      </c>
      <c r="H31" s="148">
        <f t="shared" ref="H31:I31" si="14">SUM(H32:H34)</f>
        <v>2.2427467700881012</v>
      </c>
      <c r="I31" s="148">
        <f t="shared" si="14"/>
        <v>0.99852931594937844</v>
      </c>
      <c r="J31" s="148">
        <f>SUM(J32:J34)</f>
        <v>6.2689767366865468</v>
      </c>
      <c r="K31" s="148">
        <f>SUM(K32:K34)</f>
        <v>0.99853249689584855</v>
      </c>
      <c r="L31" s="110"/>
      <c r="M31" s="110"/>
      <c r="N31" s="110"/>
      <c r="O31" s="110"/>
      <c r="P31" s="110"/>
      <c r="Q31" s="110"/>
      <c r="R31" s="110"/>
      <c r="S31" s="110"/>
      <c r="T31" s="110"/>
      <c r="U31" s="110"/>
      <c r="V31" s="110"/>
      <c r="W31" s="110"/>
      <c r="X31" s="110"/>
      <c r="Y31" s="110"/>
      <c r="Z31" s="110"/>
      <c r="AA31" s="110"/>
    </row>
    <row r="32" spans="1:27" ht="12" customHeight="1">
      <c r="A32" s="53" t="s">
        <v>53</v>
      </c>
      <c r="B32" s="147" t="s">
        <v>54</v>
      </c>
      <c r="C32" s="143" t="s">
        <v>29</v>
      </c>
      <c r="D32" s="150" t="s">
        <v>107</v>
      </c>
      <c r="E32" s="150" t="s">
        <v>107</v>
      </c>
      <c r="F32" s="150">
        <v>6.5133326696858695</v>
      </c>
      <c r="G32" s="150">
        <f>H32+J32</f>
        <v>6.8686284405302711</v>
      </c>
      <c r="H32" s="150">
        <f>[10]ВИТРАТИ!AJ74</f>
        <v>1.8098090519121912</v>
      </c>
      <c r="I32" s="150">
        <f>H32/$I$60*1000</f>
        <v>0.80577415993062984</v>
      </c>
      <c r="J32" s="150">
        <f>[10]ВИТРАТИ!AL74</f>
        <v>5.0588193886180797</v>
      </c>
      <c r="K32" s="150">
        <f>J32/$K$60*1000</f>
        <v>0.80577672683019785</v>
      </c>
      <c r="L32" s="110"/>
      <c r="M32" s="110"/>
      <c r="N32" s="110"/>
      <c r="O32" s="110"/>
      <c r="P32" s="110"/>
      <c r="Q32" s="110"/>
      <c r="R32" s="110"/>
      <c r="S32" s="110"/>
      <c r="T32" s="110"/>
      <c r="U32" s="110"/>
      <c r="V32" s="110"/>
      <c r="W32" s="110"/>
      <c r="X32" s="110"/>
      <c r="Y32" s="110"/>
      <c r="Z32" s="110"/>
      <c r="AA32" s="110"/>
    </row>
    <row r="33" spans="1:27" ht="12" customHeight="1">
      <c r="A33" s="53" t="s">
        <v>55</v>
      </c>
      <c r="B33" s="147" t="s">
        <v>56</v>
      </c>
      <c r="C33" s="143" t="s">
        <v>29</v>
      </c>
      <c r="D33" s="150" t="s">
        <v>107</v>
      </c>
      <c r="E33" s="150" t="s">
        <v>107</v>
      </c>
      <c r="F33" s="150">
        <v>1.3363075570276113</v>
      </c>
      <c r="G33" s="150">
        <f>H33+J33</f>
        <v>1.3818388352206539</v>
      </c>
      <c r="H33" s="150">
        <f>[10]ВИТРАТИ!AJ75</f>
        <v>0.36409953659876043</v>
      </c>
      <c r="I33" s="150">
        <f t="shared" ref="I33:I34" si="15">H33/$I$60*1000</f>
        <v>0.162106603414332</v>
      </c>
      <c r="J33" s="150">
        <f>[10]ВИТРАТИ!AL75</f>
        <v>1.0177392986218934</v>
      </c>
      <c r="K33" s="150">
        <f t="shared" ref="K33:K34" si="16">J33/$K$60*1000</f>
        <v>0.16210711982623868</v>
      </c>
      <c r="L33" s="110"/>
      <c r="M33" s="110"/>
      <c r="N33" s="110"/>
      <c r="O33" s="110"/>
      <c r="P33" s="110"/>
      <c r="Q33" s="110"/>
      <c r="R33" s="110"/>
      <c r="S33" s="110"/>
      <c r="T33" s="110"/>
      <c r="U33" s="110"/>
      <c r="V33" s="110"/>
      <c r="W33" s="110"/>
      <c r="X33" s="110"/>
      <c r="Y33" s="110"/>
      <c r="Z33" s="110"/>
      <c r="AA33" s="110"/>
    </row>
    <row r="34" spans="1:27" ht="12" customHeight="1">
      <c r="A34" s="53" t="s">
        <v>57</v>
      </c>
      <c r="B34" s="147" t="s">
        <v>58</v>
      </c>
      <c r="C34" s="143" t="s">
        <v>29</v>
      </c>
      <c r="D34" s="150" t="s">
        <v>107</v>
      </c>
      <c r="E34" s="150" t="s">
        <v>107</v>
      </c>
      <c r="F34" s="150">
        <v>0.30759848237798515</v>
      </c>
      <c r="G34" s="150">
        <f>H34+J34</f>
        <v>0.26125623102372353</v>
      </c>
      <c r="H34" s="150">
        <f>[10]ВИТРАТИ!AJ76</f>
        <v>6.8838181577149715E-2</v>
      </c>
      <c r="I34" s="150">
        <f t="shared" si="15"/>
        <v>3.0648552604416512E-2</v>
      </c>
      <c r="J34" s="150">
        <f>[10]ВИТРАТИ!AL76</f>
        <v>0.19241804944657381</v>
      </c>
      <c r="K34" s="150">
        <f t="shared" si="16"/>
        <v>3.0648650239411965E-2</v>
      </c>
      <c r="L34" s="110"/>
      <c r="M34" s="110"/>
      <c r="N34" s="110"/>
      <c r="O34" s="110"/>
      <c r="P34" s="110"/>
      <c r="Q34" s="110"/>
      <c r="R34" s="110"/>
      <c r="S34" s="110"/>
      <c r="T34" s="110"/>
      <c r="U34" s="110"/>
      <c r="V34" s="110"/>
      <c r="W34" s="110"/>
      <c r="X34" s="110"/>
      <c r="Y34" s="110"/>
      <c r="Z34" s="110"/>
      <c r="AA34" s="110"/>
    </row>
    <row r="35" spans="1:27" ht="12" customHeight="1">
      <c r="A35" s="68">
        <v>2</v>
      </c>
      <c r="B35" s="159" t="s">
        <v>59</v>
      </c>
      <c r="C35" s="28" t="s">
        <v>29</v>
      </c>
      <c r="D35" s="148">
        <f t="shared" ref="D35:F35" si="17">SUM(D36:D38)</f>
        <v>0</v>
      </c>
      <c r="E35" s="148">
        <f t="shared" si="17"/>
        <v>0</v>
      </c>
      <c r="F35" s="148">
        <f t="shared" si="17"/>
        <v>21.81131576635169</v>
      </c>
      <c r="G35" s="146">
        <f>SUM(G36:G38)</f>
        <v>24.374207809946203</v>
      </c>
      <c r="H35" s="148">
        <f t="shared" ref="H35:K35" si="18">SUM(H36:H38)</f>
        <v>6.4223392354913704</v>
      </c>
      <c r="I35" s="148">
        <f t="shared" si="18"/>
        <v>2.8593928164962357</v>
      </c>
      <c r="J35" s="148">
        <f t="shared" si="18"/>
        <v>17.951868574454835</v>
      </c>
      <c r="K35" s="148">
        <f t="shared" si="18"/>
        <v>2.8594019254681418</v>
      </c>
      <c r="L35" s="110"/>
      <c r="M35" s="110"/>
      <c r="N35" s="110"/>
      <c r="O35" s="110"/>
      <c r="P35" s="110"/>
      <c r="Q35" s="110"/>
      <c r="R35" s="110"/>
      <c r="S35" s="110"/>
      <c r="T35" s="110"/>
      <c r="U35" s="110"/>
      <c r="V35" s="110"/>
      <c r="W35" s="110"/>
      <c r="X35" s="110"/>
      <c r="Y35" s="110"/>
      <c r="Z35" s="110"/>
      <c r="AA35" s="110"/>
    </row>
    <row r="36" spans="1:27" ht="12" customHeight="1">
      <c r="A36" s="59" t="s">
        <v>60</v>
      </c>
      <c r="B36" s="160" t="s">
        <v>54</v>
      </c>
      <c r="C36" s="28" t="s">
        <v>29</v>
      </c>
      <c r="D36" s="150" t="s">
        <v>107</v>
      </c>
      <c r="E36" s="150" t="s">
        <v>107</v>
      </c>
      <c r="F36" s="150">
        <v>15.294801179073481</v>
      </c>
      <c r="G36" s="150">
        <f t="shared" si="10"/>
        <v>17.919169798368262</v>
      </c>
      <c r="H36" s="150">
        <f>[10]ВИТРАТИ!AJ82</f>
        <v>4.721506773095264</v>
      </c>
      <c r="I36" s="150">
        <f>H36/$I$60*1000</f>
        <v>2.1021378745331862</v>
      </c>
      <c r="J36" s="150">
        <f>[10]ВИТРАТИ!AL82</f>
        <v>13.197663025272998</v>
      </c>
      <c r="K36" s="150">
        <f>J36/$K$60*1000</f>
        <v>2.102144571169875</v>
      </c>
      <c r="L36" s="110"/>
      <c r="M36" s="110"/>
      <c r="N36" s="110"/>
      <c r="O36" s="110"/>
      <c r="P36" s="110"/>
      <c r="Q36" s="110"/>
      <c r="R36" s="110"/>
      <c r="S36" s="110"/>
      <c r="T36" s="110"/>
      <c r="U36" s="110"/>
      <c r="V36" s="110"/>
      <c r="W36" s="110"/>
      <c r="X36" s="110"/>
      <c r="Y36" s="110"/>
      <c r="Z36" s="110"/>
      <c r="AA36" s="110"/>
    </row>
    <row r="37" spans="1:27" ht="12" customHeight="1">
      <c r="A37" s="59" t="s">
        <v>61</v>
      </c>
      <c r="B37" s="160" t="s">
        <v>62</v>
      </c>
      <c r="C37" s="28" t="s">
        <v>29</v>
      </c>
      <c r="D37" s="150" t="s">
        <v>107</v>
      </c>
      <c r="E37" s="150" t="s">
        <v>107</v>
      </c>
      <c r="F37" s="150">
        <v>2.9462902113878853</v>
      </c>
      <c r="G37" s="150">
        <f t="shared" si="10"/>
        <v>3.7188207285555119</v>
      </c>
      <c r="H37" s="150">
        <f>[10]ВИТРАТИ!AJ83</f>
        <v>0.97986890326809684</v>
      </c>
      <c r="I37" s="150">
        <f t="shared" ref="I37:I38" si="19">H37/$I$60*1000</f>
        <v>0.43626317458119668</v>
      </c>
      <c r="J37" s="150">
        <f>[10]ВИТРАТИ!AL83</f>
        <v>2.738951825287415</v>
      </c>
      <c r="K37" s="150">
        <f t="shared" ref="K37:K38" si="20">J37/$K$60*1000</f>
        <v>0.43626456435492</v>
      </c>
      <c r="L37" s="110"/>
      <c r="M37" s="110"/>
      <c r="N37" s="110"/>
      <c r="O37" s="110"/>
      <c r="P37" s="110"/>
      <c r="Q37" s="110"/>
      <c r="R37" s="110"/>
      <c r="S37" s="110"/>
      <c r="T37" s="110"/>
      <c r="U37" s="110"/>
      <c r="V37" s="110"/>
      <c r="W37" s="110"/>
      <c r="X37" s="110"/>
      <c r="Y37" s="110"/>
      <c r="Z37" s="110"/>
      <c r="AA37" s="110"/>
    </row>
    <row r="38" spans="1:27" ht="12" customHeight="1">
      <c r="A38" s="59" t="s">
        <v>63</v>
      </c>
      <c r="B38" s="161" t="s">
        <v>58</v>
      </c>
      <c r="C38" s="28" t="s">
        <v>29</v>
      </c>
      <c r="D38" s="150" t="s">
        <v>107</v>
      </c>
      <c r="E38" s="150" t="s">
        <v>107</v>
      </c>
      <c r="F38" s="150">
        <v>3.5702243758903229</v>
      </c>
      <c r="G38" s="150">
        <f t="shared" si="10"/>
        <v>2.7362172830224303</v>
      </c>
      <c r="H38" s="150">
        <f>[10]ВИТРАТИ!AJ84</f>
        <v>0.7209635591280098</v>
      </c>
      <c r="I38" s="150">
        <f t="shared" si="19"/>
        <v>0.32099176738185248</v>
      </c>
      <c r="J38" s="150">
        <f>[10]ВИТРАТИ!AL84</f>
        <v>2.0152537238944204</v>
      </c>
      <c r="K38" s="150">
        <f t="shared" si="20"/>
        <v>0.32099278994334685</v>
      </c>
      <c r="L38" s="110"/>
      <c r="M38" s="110"/>
      <c r="N38" s="110"/>
      <c r="O38" s="110"/>
      <c r="P38" s="110"/>
      <c r="Q38" s="110"/>
      <c r="R38" s="110"/>
      <c r="S38" s="110"/>
      <c r="T38" s="110"/>
      <c r="U38" s="110"/>
      <c r="V38" s="110"/>
      <c r="W38" s="110"/>
      <c r="X38" s="110"/>
      <c r="Y38" s="110"/>
      <c r="Z38" s="110"/>
      <c r="AA38" s="110"/>
    </row>
    <row r="39" spans="1:27" ht="12" customHeight="1">
      <c r="A39" s="85" t="s">
        <v>64</v>
      </c>
      <c r="B39" s="89" t="s">
        <v>65</v>
      </c>
      <c r="C39" s="28" t="s">
        <v>29</v>
      </c>
      <c r="D39" s="148">
        <f t="shared" ref="D39:K39" si="21">SUM(D40:D42)</f>
        <v>0</v>
      </c>
      <c r="E39" s="148">
        <f t="shared" si="21"/>
        <v>0</v>
      </c>
      <c r="F39" s="148">
        <f t="shared" si="21"/>
        <v>0</v>
      </c>
      <c r="G39" s="148">
        <f t="shared" si="21"/>
        <v>0</v>
      </c>
      <c r="H39" s="148">
        <f t="shared" si="21"/>
        <v>0</v>
      </c>
      <c r="I39" s="148">
        <f t="shared" si="21"/>
        <v>0</v>
      </c>
      <c r="J39" s="148">
        <f t="shared" si="21"/>
        <v>0</v>
      </c>
      <c r="K39" s="148">
        <f t="shared" si="21"/>
        <v>0</v>
      </c>
      <c r="L39" s="110"/>
      <c r="M39" s="110"/>
      <c r="N39" s="110"/>
      <c r="O39" s="110"/>
      <c r="P39" s="110"/>
      <c r="Q39" s="110"/>
      <c r="R39" s="110"/>
      <c r="S39" s="110"/>
      <c r="T39" s="110"/>
      <c r="U39" s="110"/>
      <c r="V39" s="110"/>
      <c r="W39" s="110"/>
      <c r="X39" s="110"/>
      <c r="Y39" s="110"/>
      <c r="Z39" s="110"/>
      <c r="AA39" s="110"/>
    </row>
    <row r="40" spans="1:27" ht="12" customHeight="1">
      <c r="A40" s="53" t="s">
        <v>66</v>
      </c>
      <c r="B40" s="147" t="s">
        <v>54</v>
      </c>
      <c r="C40" s="28" t="s">
        <v>29</v>
      </c>
      <c r="D40" s="150" t="s">
        <v>107</v>
      </c>
      <c r="E40" s="150" t="s">
        <v>107</v>
      </c>
      <c r="F40" s="150" t="s">
        <v>107</v>
      </c>
      <c r="G40" s="150" t="s">
        <v>107</v>
      </c>
      <c r="H40" s="150" t="s">
        <v>107</v>
      </c>
      <c r="I40" s="150"/>
      <c r="J40" s="150" t="s">
        <v>107</v>
      </c>
      <c r="K40" s="150"/>
      <c r="L40" s="110"/>
      <c r="M40" s="110"/>
      <c r="N40" s="110"/>
      <c r="O40" s="110"/>
      <c r="P40" s="110"/>
      <c r="Q40" s="110"/>
      <c r="R40" s="110"/>
      <c r="S40" s="110"/>
      <c r="T40" s="110"/>
      <c r="U40" s="110"/>
      <c r="V40" s="110"/>
      <c r="W40" s="110"/>
      <c r="X40" s="110"/>
      <c r="Y40" s="110"/>
      <c r="Z40" s="110"/>
      <c r="AA40" s="110"/>
    </row>
    <row r="41" spans="1:27" ht="12" customHeight="1">
      <c r="A41" s="53" t="s">
        <v>67</v>
      </c>
      <c r="B41" s="147" t="s">
        <v>56</v>
      </c>
      <c r="C41" s="28" t="s">
        <v>29</v>
      </c>
      <c r="D41" s="150" t="s">
        <v>107</v>
      </c>
      <c r="E41" s="150" t="s">
        <v>107</v>
      </c>
      <c r="F41" s="150" t="s">
        <v>107</v>
      </c>
      <c r="G41" s="150" t="s">
        <v>107</v>
      </c>
      <c r="H41" s="150" t="s">
        <v>107</v>
      </c>
      <c r="I41" s="150"/>
      <c r="J41" s="150" t="s">
        <v>107</v>
      </c>
      <c r="K41" s="150"/>
      <c r="L41" s="110"/>
      <c r="M41" s="110"/>
      <c r="N41" s="110"/>
      <c r="O41" s="110"/>
      <c r="P41" s="110"/>
      <c r="Q41" s="110"/>
      <c r="R41" s="110"/>
      <c r="S41" s="110"/>
      <c r="T41" s="110"/>
      <c r="U41" s="110"/>
      <c r="V41" s="110"/>
      <c r="W41" s="110"/>
      <c r="X41" s="110"/>
      <c r="Y41" s="110"/>
      <c r="Z41" s="110"/>
      <c r="AA41" s="110"/>
    </row>
    <row r="42" spans="1:27" ht="12" customHeight="1">
      <c r="A42" s="59" t="s">
        <v>68</v>
      </c>
      <c r="B42" s="162" t="s">
        <v>137</v>
      </c>
      <c r="C42" s="28" t="s">
        <v>29</v>
      </c>
      <c r="D42" s="150" t="s">
        <v>107</v>
      </c>
      <c r="E42" s="150" t="s">
        <v>107</v>
      </c>
      <c r="F42" s="150" t="s">
        <v>107</v>
      </c>
      <c r="G42" s="150" t="s">
        <v>107</v>
      </c>
      <c r="H42" s="150" t="s">
        <v>107</v>
      </c>
      <c r="I42" s="150"/>
      <c r="J42" s="150" t="s">
        <v>107</v>
      </c>
      <c r="K42" s="150"/>
      <c r="L42" s="110"/>
      <c r="M42" s="110"/>
      <c r="N42" s="110"/>
      <c r="O42" s="110"/>
      <c r="P42" s="110"/>
      <c r="Q42" s="110"/>
      <c r="R42" s="110"/>
      <c r="S42" s="110"/>
      <c r="T42" s="110"/>
      <c r="U42" s="110"/>
      <c r="V42" s="110"/>
      <c r="W42" s="110"/>
      <c r="X42" s="110"/>
      <c r="Y42" s="110"/>
      <c r="Z42" s="110"/>
      <c r="AA42" s="110"/>
    </row>
    <row r="43" spans="1:27" ht="12" customHeight="1">
      <c r="A43" s="68" t="s">
        <v>69</v>
      </c>
      <c r="B43" s="163" t="s">
        <v>138</v>
      </c>
      <c r="C43" s="28" t="s">
        <v>29</v>
      </c>
      <c r="D43" s="150">
        <v>0</v>
      </c>
      <c r="E43" s="150">
        <v>0</v>
      </c>
      <c r="F43" s="150">
        <v>0</v>
      </c>
      <c r="G43" s="150">
        <v>0</v>
      </c>
      <c r="H43" s="150">
        <v>0</v>
      </c>
      <c r="I43" s="150">
        <f>H43/$I$60*1000</f>
        <v>0</v>
      </c>
      <c r="J43" s="150">
        <v>0</v>
      </c>
      <c r="K43" s="150">
        <f>J43/$K$60*1000</f>
        <v>0</v>
      </c>
      <c r="L43" s="110"/>
      <c r="M43" s="110"/>
      <c r="N43" s="110"/>
      <c r="O43" s="110"/>
      <c r="P43" s="110"/>
      <c r="Q43" s="110"/>
      <c r="R43" s="110"/>
      <c r="S43" s="110"/>
      <c r="T43" s="110"/>
      <c r="U43" s="110"/>
      <c r="V43" s="110"/>
      <c r="W43" s="110"/>
      <c r="X43" s="110"/>
      <c r="Y43" s="110"/>
      <c r="Z43" s="110"/>
      <c r="AA43" s="110"/>
    </row>
    <row r="44" spans="1:27" ht="12" customHeight="1">
      <c r="A44" s="68" t="s">
        <v>71</v>
      </c>
      <c r="B44" s="163" t="s">
        <v>72</v>
      </c>
      <c r="C44" s="28" t="s">
        <v>29</v>
      </c>
      <c r="D44" s="150">
        <v>0</v>
      </c>
      <c r="E44" s="150">
        <v>0</v>
      </c>
      <c r="F44" s="150">
        <v>0</v>
      </c>
      <c r="G44" s="150">
        <v>0</v>
      </c>
      <c r="H44" s="150">
        <v>0</v>
      </c>
      <c r="I44" s="150">
        <f>H44/$I$60*1000</f>
        <v>0</v>
      </c>
      <c r="J44" s="150">
        <v>0</v>
      </c>
      <c r="K44" s="150">
        <f>J44/$K$60*1000</f>
        <v>0</v>
      </c>
      <c r="L44" s="110"/>
      <c r="M44" s="110"/>
      <c r="N44" s="110"/>
      <c r="O44" s="110"/>
      <c r="P44" s="110"/>
      <c r="Q44" s="110"/>
      <c r="R44" s="110"/>
      <c r="S44" s="110"/>
      <c r="T44" s="110"/>
      <c r="U44" s="110"/>
      <c r="V44" s="110"/>
      <c r="W44" s="110"/>
      <c r="X44" s="110"/>
      <c r="Y44" s="110"/>
      <c r="Z44" s="110"/>
      <c r="AA44" s="110"/>
    </row>
    <row r="45" spans="1:27" s="165" customFormat="1" ht="12" customHeight="1">
      <c r="A45" s="68" t="s">
        <v>73</v>
      </c>
      <c r="B45" s="163" t="s">
        <v>139</v>
      </c>
      <c r="C45" s="164" t="s">
        <v>29</v>
      </c>
      <c r="D45" s="146">
        <f>D19+D35+D39+D43+D44</f>
        <v>0</v>
      </c>
      <c r="E45" s="146">
        <f t="shared" ref="E45:F45" si="22">E19+E35+E39+E43+E44</f>
        <v>0</v>
      </c>
      <c r="F45" s="146">
        <f t="shared" si="22"/>
        <v>620.02652804501292</v>
      </c>
      <c r="G45" s="146">
        <f>G19+G35+G39+G43+G44</f>
        <v>1063.4725963379401</v>
      </c>
      <c r="H45" s="146">
        <f>H19+H35+H39+H43+H44</f>
        <v>235.2013500641082</v>
      </c>
      <c r="I45" s="146">
        <f>I19+I35+I39+I43+I44</f>
        <v>104.71777122686859</v>
      </c>
      <c r="J45" s="146">
        <f t="shared" ref="J45:K45" si="23">J19+J35+J39+J43+J44</f>
        <v>828.27124627383193</v>
      </c>
      <c r="K45" s="146">
        <f t="shared" si="23"/>
        <v>131.92834977498802</v>
      </c>
      <c r="L45" s="110"/>
      <c r="M45" s="110"/>
      <c r="N45" s="110"/>
      <c r="O45" s="110"/>
      <c r="P45" s="110"/>
      <c r="Q45" s="110"/>
      <c r="R45" s="110"/>
      <c r="S45" s="110"/>
      <c r="T45" s="110"/>
      <c r="U45" s="110"/>
      <c r="V45" s="110"/>
      <c r="W45" s="110"/>
      <c r="X45" s="110"/>
      <c r="Y45" s="110"/>
      <c r="Z45" s="110"/>
      <c r="AA45" s="110"/>
    </row>
    <row r="46" spans="1:27" s="165" customFormat="1" ht="12" customHeight="1">
      <c r="A46" s="68" t="s">
        <v>75</v>
      </c>
      <c r="B46" s="163" t="s">
        <v>140</v>
      </c>
      <c r="C46" s="164" t="s">
        <v>29</v>
      </c>
      <c r="D46" s="166">
        <v>0</v>
      </c>
      <c r="E46" s="166">
        <v>0</v>
      </c>
      <c r="F46" s="166">
        <v>0</v>
      </c>
      <c r="G46" s="145">
        <v>0</v>
      </c>
      <c r="H46" s="166">
        <v>0</v>
      </c>
      <c r="I46" s="150">
        <f>H46/$I$60*1000</f>
        <v>0</v>
      </c>
      <c r="J46" s="166">
        <v>0</v>
      </c>
      <c r="K46" s="150">
        <f>J46/$K$60*1000</f>
        <v>0</v>
      </c>
      <c r="L46" s="110"/>
      <c r="M46" s="110"/>
      <c r="N46" s="110"/>
      <c r="O46" s="110"/>
      <c r="P46" s="110"/>
      <c r="Q46" s="110"/>
      <c r="R46" s="110"/>
      <c r="S46" s="110"/>
      <c r="T46" s="110"/>
      <c r="U46" s="110"/>
      <c r="V46" s="110"/>
      <c r="W46" s="110"/>
      <c r="X46" s="110"/>
      <c r="Y46" s="110"/>
      <c r="Z46" s="110"/>
      <c r="AA46" s="110"/>
    </row>
    <row r="47" spans="1:27" s="165" customFormat="1" ht="12" customHeight="1">
      <c r="A47" s="68" t="s">
        <v>77</v>
      </c>
      <c r="B47" s="163" t="s">
        <v>141</v>
      </c>
      <c r="C47" s="164" t="s">
        <v>29</v>
      </c>
      <c r="D47" s="155">
        <f>SUM(D48:D52)</f>
        <v>0</v>
      </c>
      <c r="E47" s="155">
        <f t="shared" ref="E47:K47" si="24">SUM(E48:E52)</f>
        <v>0</v>
      </c>
      <c r="F47" s="155">
        <f t="shared" si="24"/>
        <v>0</v>
      </c>
      <c r="G47" s="148">
        <f t="shared" si="24"/>
        <v>51.876712016484881</v>
      </c>
      <c r="H47" s="148">
        <f t="shared" si="24"/>
        <v>11.473236588493082</v>
      </c>
      <c r="I47" s="148">
        <f t="shared" si="24"/>
        <v>5.1081839622862706</v>
      </c>
      <c r="J47" s="148">
        <f t="shared" si="24"/>
        <v>40.4034754279918</v>
      </c>
      <c r="K47" s="148">
        <f t="shared" si="24"/>
        <v>6.4355292573164871</v>
      </c>
      <c r="L47" s="110"/>
      <c r="M47" s="110"/>
      <c r="N47" s="110"/>
      <c r="O47" s="110"/>
      <c r="P47" s="110"/>
      <c r="Q47" s="110"/>
      <c r="R47" s="110"/>
      <c r="S47" s="110"/>
      <c r="T47" s="110"/>
      <c r="U47" s="110"/>
      <c r="V47" s="110"/>
      <c r="W47" s="110"/>
      <c r="X47" s="110"/>
      <c r="Y47" s="110"/>
      <c r="Z47" s="110"/>
      <c r="AA47" s="110"/>
    </row>
    <row r="48" spans="1:27" ht="12" customHeight="1">
      <c r="A48" s="59" t="s">
        <v>80</v>
      </c>
      <c r="B48" s="160" t="s">
        <v>81</v>
      </c>
      <c r="C48" s="28" t="s">
        <v>142</v>
      </c>
      <c r="D48" s="150" t="s">
        <v>107</v>
      </c>
      <c r="E48" s="150" t="s">
        <v>107</v>
      </c>
      <c r="F48" s="167" t="s">
        <v>107</v>
      </c>
      <c r="G48" s="167">
        <f t="shared" ref="G48" si="25">H48+J48</f>
        <v>9.3378081629672796</v>
      </c>
      <c r="H48" s="168">
        <f>H52/(100-18)*100-H52</f>
        <v>2.0651825859287545</v>
      </c>
      <c r="I48" s="168">
        <f>I52/(100-18)*100-I52</f>
        <v>0.91947311321152814</v>
      </c>
      <c r="J48" s="168">
        <f>J52/(100-18)*100-J52</f>
        <v>7.2726255770385251</v>
      </c>
      <c r="K48" s="168">
        <f>K52/(100-18)*100-K52</f>
        <v>1.1583952663169672</v>
      </c>
      <c r="L48" s="110">
        <f>I52/I45</f>
        <v>3.9999999999999987E-2</v>
      </c>
      <c r="M48" s="110"/>
      <c r="N48" s="110"/>
      <c r="O48" s="110"/>
      <c r="P48" s="110"/>
      <c r="Q48" s="110"/>
      <c r="R48" s="110"/>
      <c r="S48" s="110"/>
      <c r="T48" s="110"/>
      <c r="U48" s="110"/>
      <c r="V48" s="110"/>
      <c r="W48" s="110"/>
      <c r="X48" s="110"/>
      <c r="Y48" s="110"/>
      <c r="Z48" s="110"/>
      <c r="AA48" s="110"/>
    </row>
    <row r="49" spans="1:27" ht="12" customHeight="1">
      <c r="A49" s="59" t="s">
        <v>83</v>
      </c>
      <c r="B49" s="160" t="s">
        <v>143</v>
      </c>
      <c r="C49" s="28" t="s">
        <v>29</v>
      </c>
      <c r="D49" s="150" t="s">
        <v>107</v>
      </c>
      <c r="E49" s="150" t="s">
        <v>107</v>
      </c>
      <c r="F49" s="167" t="s">
        <v>107</v>
      </c>
      <c r="G49" s="167"/>
      <c r="H49" s="167" t="s">
        <v>107</v>
      </c>
      <c r="I49" s="167">
        <v>0</v>
      </c>
      <c r="J49" s="167" t="s">
        <v>107</v>
      </c>
      <c r="K49" s="167">
        <v>0</v>
      </c>
      <c r="L49" s="110"/>
      <c r="M49" s="110"/>
      <c r="N49" s="110"/>
      <c r="O49" s="110"/>
      <c r="P49" s="110"/>
      <c r="Q49" s="110"/>
      <c r="R49" s="110"/>
      <c r="S49" s="110"/>
      <c r="T49" s="110"/>
      <c r="U49" s="110"/>
      <c r="V49" s="110"/>
      <c r="W49" s="110"/>
      <c r="X49" s="110"/>
      <c r="Y49" s="110"/>
      <c r="Z49" s="110"/>
      <c r="AA49" s="110"/>
    </row>
    <row r="50" spans="1:27" ht="12" customHeight="1">
      <c r="A50" s="59" t="s">
        <v>86</v>
      </c>
      <c r="B50" s="160" t="s">
        <v>144</v>
      </c>
      <c r="C50" s="28" t="s">
        <v>29</v>
      </c>
      <c r="D50" s="150" t="s">
        <v>107</v>
      </c>
      <c r="E50" s="150" t="s">
        <v>107</v>
      </c>
      <c r="F50" s="167" t="s">
        <v>107</v>
      </c>
      <c r="G50" s="167"/>
      <c r="H50" s="167" t="s">
        <v>107</v>
      </c>
      <c r="I50" s="167">
        <v>0</v>
      </c>
      <c r="J50" s="167" t="s">
        <v>107</v>
      </c>
      <c r="K50" s="167">
        <v>0</v>
      </c>
      <c r="L50" s="110"/>
      <c r="M50" s="110"/>
      <c r="N50" s="110"/>
      <c r="O50" s="110"/>
      <c r="P50" s="110"/>
      <c r="Q50" s="110"/>
      <c r="R50" s="110"/>
      <c r="S50" s="110"/>
      <c r="T50" s="110"/>
      <c r="U50" s="110"/>
      <c r="V50" s="110"/>
      <c r="W50" s="110"/>
      <c r="X50" s="110"/>
      <c r="Y50" s="110"/>
      <c r="Z50" s="110"/>
      <c r="AA50" s="110"/>
    </row>
    <row r="51" spans="1:27" ht="12" customHeight="1">
      <c r="A51" s="59" t="s">
        <v>89</v>
      </c>
      <c r="B51" s="160" t="s">
        <v>90</v>
      </c>
      <c r="C51" s="28" t="s">
        <v>29</v>
      </c>
      <c r="D51" s="150" t="s">
        <v>107</v>
      </c>
      <c r="E51" s="150" t="s">
        <v>107</v>
      </c>
      <c r="F51" s="167" t="s">
        <v>107</v>
      </c>
      <c r="G51" s="167"/>
      <c r="H51" s="150" t="s">
        <v>107</v>
      </c>
      <c r="I51" s="150">
        <v>0</v>
      </c>
      <c r="J51" s="150" t="s">
        <v>107</v>
      </c>
      <c r="K51" s="150">
        <v>0</v>
      </c>
      <c r="L51" s="110"/>
      <c r="M51" s="110"/>
      <c r="N51" s="110"/>
      <c r="O51" s="110"/>
      <c r="P51" s="110"/>
      <c r="Q51" s="110"/>
      <c r="R51" s="110"/>
      <c r="S51" s="110"/>
      <c r="T51" s="110"/>
      <c r="U51" s="110"/>
      <c r="V51" s="110"/>
      <c r="W51" s="110"/>
      <c r="X51" s="110"/>
      <c r="Y51" s="110"/>
      <c r="Z51" s="110"/>
      <c r="AA51" s="110"/>
    </row>
    <row r="52" spans="1:27" ht="12" customHeight="1">
      <c r="A52" s="59" t="s">
        <v>92</v>
      </c>
      <c r="B52" s="160" t="s">
        <v>145</v>
      </c>
      <c r="C52" s="28" t="s">
        <v>29</v>
      </c>
      <c r="D52" s="150" t="s">
        <v>107</v>
      </c>
      <c r="E52" s="150" t="s">
        <v>107</v>
      </c>
      <c r="F52" s="167" t="s">
        <v>107</v>
      </c>
      <c r="G52" s="167">
        <f>H52+J52</f>
        <v>42.538903853517603</v>
      </c>
      <c r="H52" s="167">
        <f>H45*0.04</f>
        <v>9.4080540025643273</v>
      </c>
      <c r="I52" s="150">
        <f>H52/$I$60*1000</f>
        <v>4.1887108490747424</v>
      </c>
      <c r="J52" s="167">
        <f>J45*0.04</f>
        <v>33.130849850953275</v>
      </c>
      <c r="K52" s="150">
        <f>J52/$K$60*1000</f>
        <v>5.2771339909995199</v>
      </c>
      <c r="L52" s="110"/>
      <c r="M52" s="110"/>
      <c r="N52" s="110"/>
      <c r="O52" s="110"/>
      <c r="P52" s="110"/>
      <c r="Q52" s="110"/>
      <c r="R52" s="110"/>
      <c r="S52" s="110"/>
      <c r="T52" s="110"/>
      <c r="U52" s="110"/>
      <c r="V52" s="110"/>
      <c r="W52" s="110"/>
      <c r="X52" s="110"/>
      <c r="Y52" s="110"/>
      <c r="Z52" s="110"/>
      <c r="AA52" s="110"/>
    </row>
    <row r="53" spans="1:27" s="165" customFormat="1">
      <c r="A53" s="68" t="s">
        <v>94</v>
      </c>
      <c r="B53" s="163" t="s">
        <v>146</v>
      </c>
      <c r="C53" s="164" t="s">
        <v>29</v>
      </c>
      <c r="D53" s="146">
        <f>D45+D46+D47</f>
        <v>0</v>
      </c>
      <c r="E53" s="146">
        <f t="shared" ref="E53:F53" si="26">E45+E46+E47</f>
        <v>0</v>
      </c>
      <c r="F53" s="146">
        <f t="shared" si="26"/>
        <v>620.02652804501292</v>
      </c>
      <c r="G53" s="146">
        <f>G45+G46+G47</f>
        <v>1115.3493083544249</v>
      </c>
      <c r="H53" s="146">
        <f t="shared" ref="H53:K53" si="27">H45+H46+H47</f>
        <v>246.67458665260128</v>
      </c>
      <c r="I53" s="146">
        <f t="shared" si="27"/>
        <v>109.82595518915487</v>
      </c>
      <c r="J53" s="146">
        <f t="shared" si="27"/>
        <v>868.67472170182373</v>
      </c>
      <c r="K53" s="146">
        <f t="shared" si="27"/>
        <v>138.36387903230451</v>
      </c>
      <c r="L53" s="151"/>
      <c r="M53" s="110"/>
      <c r="N53" s="169"/>
      <c r="O53" s="169"/>
      <c r="P53" s="169"/>
      <c r="Q53" s="110"/>
      <c r="R53" s="110"/>
      <c r="S53" s="110"/>
      <c r="T53" s="110"/>
      <c r="U53" s="110"/>
      <c r="V53" s="110"/>
      <c r="W53" s="110"/>
      <c r="X53" s="110"/>
      <c r="Y53" s="110"/>
      <c r="Z53" s="110"/>
      <c r="AA53" s="110"/>
    </row>
    <row r="54" spans="1:27" s="165" customFormat="1" ht="24" hidden="1">
      <c r="A54" s="68" t="s">
        <v>96</v>
      </c>
      <c r="B54" s="163" t="s">
        <v>147</v>
      </c>
      <c r="C54" s="164" t="s">
        <v>98</v>
      </c>
      <c r="D54" s="145" t="str">
        <f>IFERROR((D53)*1000/(D60+#REF!),"-")</f>
        <v>-</v>
      </c>
      <c r="E54" s="145" t="str">
        <f>IFERROR((E53)*1000/(E60+#REF!),"-")</f>
        <v>-</v>
      </c>
      <c r="F54" s="146">
        <f>IFERROR((F53)*1000/(F60),"-")</f>
        <v>68.806363655482741</v>
      </c>
      <c r="G54" s="146">
        <f>IFERROR((G53)*1000/(G60),"-")</f>
        <v>130.84442816654919</v>
      </c>
      <c r="H54" s="146">
        <f>IFERROR((H53)*1000/(H60),"-")</f>
        <v>109.82595518915485</v>
      </c>
      <c r="I54" s="146"/>
      <c r="J54" s="146">
        <f>IFERROR((J53)*1000/(J60),"-")</f>
        <v>138.36387903230451</v>
      </c>
      <c r="K54" s="146"/>
      <c r="L54" s="110"/>
      <c r="M54" s="110"/>
      <c r="N54" s="170"/>
      <c r="O54" s="170"/>
      <c r="P54" s="170"/>
      <c r="Q54" s="110"/>
      <c r="R54" s="110"/>
      <c r="S54" s="110"/>
      <c r="T54" s="110"/>
      <c r="U54" s="110"/>
      <c r="V54" s="110"/>
      <c r="W54" s="110"/>
      <c r="X54" s="110"/>
      <c r="Y54" s="110"/>
      <c r="Z54" s="110"/>
      <c r="AA54" s="110"/>
    </row>
    <row r="55" spans="1:27" s="171" customFormat="1" hidden="1">
      <c r="A55" s="59" t="s">
        <v>99</v>
      </c>
      <c r="B55" s="160" t="s">
        <v>148</v>
      </c>
      <c r="C55" s="28" t="s">
        <v>98</v>
      </c>
      <c r="D55" s="150" t="s">
        <v>107</v>
      </c>
      <c r="E55" s="150" t="s">
        <v>107</v>
      </c>
      <c r="F55" s="166">
        <f>F54</f>
        <v>68.806363655482741</v>
      </c>
      <c r="G55" s="166">
        <f>G54</f>
        <v>130.84442816654919</v>
      </c>
      <c r="H55" s="166">
        <f>H54</f>
        <v>109.82595518915485</v>
      </c>
      <c r="I55" s="166"/>
      <c r="J55" s="166">
        <f>J54</f>
        <v>138.36387903230451</v>
      </c>
      <c r="K55" s="166"/>
      <c r="L55" s="110"/>
      <c r="M55" s="110"/>
      <c r="N55" s="151"/>
      <c r="O55" s="151"/>
      <c r="P55" s="151"/>
      <c r="Q55" s="110"/>
      <c r="R55" s="110"/>
      <c r="S55" s="110"/>
      <c r="T55" s="110"/>
      <c r="U55" s="110"/>
      <c r="V55" s="110"/>
      <c r="W55" s="110"/>
      <c r="X55" s="110"/>
      <c r="Y55" s="110"/>
      <c r="Z55" s="110"/>
      <c r="AA55" s="110"/>
    </row>
    <row r="56" spans="1:27" hidden="1">
      <c r="A56" s="59" t="s">
        <v>101</v>
      </c>
      <c r="B56" s="160" t="s">
        <v>149</v>
      </c>
      <c r="C56" s="28" t="s">
        <v>98</v>
      </c>
      <c r="D56" s="150" t="s">
        <v>107</v>
      </c>
      <c r="E56" s="150" t="s">
        <v>107</v>
      </c>
      <c r="F56" s="166">
        <f>F4*1000/F58</f>
        <v>0</v>
      </c>
      <c r="G56" s="166">
        <f>G4*1000/G58</f>
        <v>0</v>
      </c>
      <c r="H56" s="166">
        <f>H4*1000/H58</f>
        <v>0</v>
      </c>
      <c r="I56" s="166"/>
      <c r="J56" s="166">
        <f>J4*1000/J58</f>
        <v>0</v>
      </c>
      <c r="K56" s="166"/>
      <c r="L56" s="110"/>
      <c r="M56" s="110"/>
      <c r="N56" s="169"/>
      <c r="O56" s="169"/>
      <c r="P56" s="169"/>
      <c r="Q56" s="110"/>
      <c r="R56" s="110"/>
      <c r="S56" s="110"/>
      <c r="T56" s="110"/>
      <c r="U56" s="110"/>
      <c r="V56" s="110"/>
      <c r="W56" s="110"/>
      <c r="X56" s="110"/>
      <c r="Y56" s="110"/>
      <c r="Z56" s="110"/>
      <c r="AA56" s="110"/>
    </row>
    <row r="57" spans="1:27" hidden="1">
      <c r="A57" s="59" t="s">
        <v>150</v>
      </c>
      <c r="B57" s="161" t="s">
        <v>151</v>
      </c>
      <c r="C57" s="28" t="s">
        <v>98</v>
      </c>
      <c r="D57" s="150" t="s">
        <v>107</v>
      </c>
      <c r="E57" s="150" t="s">
        <v>107</v>
      </c>
      <c r="F57" s="166">
        <f>F46*1000/F60</f>
        <v>0</v>
      </c>
      <c r="G57" s="166">
        <f>G46*1000/G60</f>
        <v>0</v>
      </c>
      <c r="H57" s="166">
        <f>H46*1000/H60</f>
        <v>0</v>
      </c>
      <c r="I57" s="166"/>
      <c r="J57" s="166">
        <f>J46*1000/J60</f>
        <v>0</v>
      </c>
      <c r="K57" s="166"/>
      <c r="L57" s="110"/>
      <c r="M57" s="110"/>
      <c r="N57" s="110"/>
      <c r="O57" s="110"/>
      <c r="P57" s="110"/>
      <c r="Q57" s="110"/>
      <c r="R57" s="110"/>
      <c r="S57" s="110"/>
      <c r="T57" s="110"/>
      <c r="U57" s="110"/>
      <c r="V57" s="110"/>
      <c r="W57" s="110"/>
      <c r="X57" s="110"/>
      <c r="Y57" s="110"/>
      <c r="Z57" s="110"/>
      <c r="AA57" s="110"/>
    </row>
    <row r="58" spans="1:27" ht="24">
      <c r="A58" s="172">
        <v>10</v>
      </c>
      <c r="B58" s="89" t="s">
        <v>152</v>
      </c>
      <c r="C58" s="173" t="s">
        <v>104</v>
      </c>
      <c r="D58" s="174">
        <v>0</v>
      </c>
      <c r="E58" s="174">
        <v>0</v>
      </c>
      <c r="F58" s="174">
        <f>F59+F60</f>
        <v>9196.7100040032492</v>
      </c>
      <c r="G58" s="174">
        <f>G59+G60</f>
        <v>8700.0209999999988</v>
      </c>
      <c r="H58" s="174">
        <f t="shared" ref="H58:J58" si="28">H59+H60</f>
        <v>2292.366445931661</v>
      </c>
      <c r="I58" s="174">
        <f>H58</f>
        <v>2292.366445931661</v>
      </c>
      <c r="J58" s="174">
        <f t="shared" si="28"/>
        <v>6407.6245540683385</v>
      </c>
      <c r="K58" s="174">
        <f>J58</f>
        <v>6407.6245540683385</v>
      </c>
      <c r="L58" s="110"/>
      <c r="M58" s="110"/>
      <c r="N58" s="110"/>
      <c r="O58" s="110"/>
      <c r="P58" s="110"/>
      <c r="Q58" s="110"/>
      <c r="R58" s="110"/>
      <c r="S58" s="110"/>
      <c r="T58" s="110"/>
      <c r="U58" s="110"/>
      <c r="V58" s="110"/>
      <c r="W58" s="110"/>
      <c r="X58" s="110"/>
      <c r="Y58" s="110"/>
      <c r="Z58" s="110"/>
      <c r="AA58" s="110"/>
    </row>
    <row r="59" spans="1:27">
      <c r="A59" s="68" t="s">
        <v>105</v>
      </c>
      <c r="B59" s="175" t="s">
        <v>153</v>
      </c>
      <c r="C59" s="28" t="s">
        <v>104</v>
      </c>
      <c r="D59" s="174">
        <v>0</v>
      </c>
      <c r="E59" s="174">
        <v>0</v>
      </c>
      <c r="F59" s="176">
        <v>185.53000400324936</v>
      </c>
      <c r="G59" s="176">
        <f>'[8]Д 7'!G36</f>
        <v>175.78100000000001</v>
      </c>
      <c r="H59" s="177">
        <f>'[11]Д 7'!$G$38</f>
        <v>46.316445931660823</v>
      </c>
      <c r="I59" s="177">
        <f>H59</f>
        <v>46.316445931660823</v>
      </c>
      <c r="J59" s="177">
        <f>'[11]Д 7'!$G$39</f>
        <v>129.4345540683392</v>
      </c>
      <c r="K59" s="177">
        <f>J59</f>
        <v>129.4345540683392</v>
      </c>
      <c r="L59" s="110"/>
      <c r="M59" s="110"/>
      <c r="N59" s="110"/>
      <c r="O59" s="110"/>
      <c r="P59" s="110"/>
      <c r="Q59" s="110"/>
      <c r="R59" s="110"/>
      <c r="S59" s="110"/>
      <c r="T59" s="110"/>
      <c r="U59" s="110"/>
      <c r="V59" s="110"/>
      <c r="W59" s="110"/>
      <c r="X59" s="110"/>
      <c r="Y59" s="110"/>
      <c r="Z59" s="110"/>
      <c r="AA59" s="110"/>
    </row>
    <row r="60" spans="1:27">
      <c r="A60" s="68" t="s">
        <v>108</v>
      </c>
      <c r="B60" s="178" t="s">
        <v>154</v>
      </c>
      <c r="C60" s="28" t="s">
        <v>104</v>
      </c>
      <c r="D60" s="179">
        <f>'[8]Д 7'!D44</f>
        <v>0</v>
      </c>
      <c r="E60" s="179">
        <f>'[8]Д 7'!E44</f>
        <v>0</v>
      </c>
      <c r="F60" s="176">
        <v>9011.18</v>
      </c>
      <c r="G60" s="176">
        <f>'[8]Д 7'!G44</f>
        <v>8524.239999999998</v>
      </c>
      <c r="H60" s="177">
        <f>'[11]Д 7'!$G$45</f>
        <v>2246.0500000000002</v>
      </c>
      <c r="I60" s="177">
        <f>H60</f>
        <v>2246.0500000000002</v>
      </c>
      <c r="J60" s="177">
        <f>'[11]Д 7'!$G$46</f>
        <v>6278.19</v>
      </c>
      <c r="K60" s="177">
        <f>J60</f>
        <v>6278.19</v>
      </c>
      <c r="L60" s="110"/>
      <c r="M60" s="180"/>
      <c r="N60" s="180"/>
      <c r="O60" s="110"/>
      <c r="P60" s="110"/>
      <c r="Q60" s="110"/>
      <c r="R60" s="110"/>
      <c r="S60" s="110"/>
      <c r="T60" s="110"/>
      <c r="U60" s="110"/>
      <c r="V60" s="110"/>
      <c r="W60" s="110"/>
      <c r="X60" s="110"/>
      <c r="Y60" s="110"/>
      <c r="Z60" s="110"/>
      <c r="AA60" s="110"/>
    </row>
    <row r="61" spans="1:27" ht="24">
      <c r="A61" s="68" t="s">
        <v>155</v>
      </c>
      <c r="B61" s="160" t="s">
        <v>156</v>
      </c>
      <c r="C61" s="28" t="s">
        <v>98</v>
      </c>
      <c r="D61" s="181" t="s">
        <v>107</v>
      </c>
      <c r="E61" s="181" t="s">
        <v>107</v>
      </c>
      <c r="F61" s="181" t="s">
        <v>107</v>
      </c>
      <c r="G61" s="181" t="s">
        <v>107</v>
      </c>
      <c r="H61" s="177">
        <f>'[10]1_Data'!G99</f>
        <v>1675.03</v>
      </c>
      <c r="I61" s="177">
        <f>H61</f>
        <v>1675.03</v>
      </c>
      <c r="J61" s="177">
        <f>'[10]1_Data'!G101</f>
        <v>2995.95</v>
      </c>
      <c r="K61" s="177">
        <f>J61</f>
        <v>2995.95</v>
      </c>
      <c r="L61" s="110"/>
      <c r="M61" s="110"/>
      <c r="N61" s="110"/>
      <c r="O61" s="110"/>
      <c r="P61" s="110"/>
      <c r="Q61" s="110"/>
      <c r="R61" s="110"/>
      <c r="S61" s="110"/>
      <c r="T61" s="110"/>
      <c r="U61" s="110"/>
      <c r="V61" s="110"/>
      <c r="W61" s="110"/>
      <c r="X61" s="110"/>
      <c r="Y61" s="110"/>
      <c r="Z61" s="110"/>
      <c r="AA61" s="110"/>
    </row>
    <row r="62" spans="1:27">
      <c r="A62" s="182"/>
      <c r="B62" s="183"/>
      <c r="C62" s="184"/>
      <c r="D62" s="185"/>
      <c r="E62" s="185"/>
      <c r="F62" s="185"/>
      <c r="G62" s="185"/>
      <c r="H62" s="186"/>
      <c r="I62" s="186"/>
      <c r="J62" s="186"/>
      <c r="K62" s="186"/>
      <c r="L62" s="110"/>
      <c r="M62" s="110"/>
      <c r="N62" s="110"/>
      <c r="O62" s="110"/>
      <c r="P62" s="110"/>
      <c r="Q62" s="110"/>
      <c r="R62" s="110"/>
      <c r="S62" s="110"/>
      <c r="T62" s="110"/>
      <c r="U62" s="110"/>
      <c r="V62" s="110"/>
      <c r="W62" s="110"/>
      <c r="X62" s="110"/>
      <c r="Y62" s="110"/>
      <c r="Z62" s="110"/>
      <c r="AA62" s="110"/>
    </row>
    <row r="63" spans="1:27">
      <c r="B63" s="188"/>
      <c r="H63" s="110"/>
      <c r="I63" s="110"/>
      <c r="J63" s="110"/>
      <c r="K63" s="110"/>
      <c r="L63" s="110"/>
      <c r="M63" s="110"/>
      <c r="N63" s="110"/>
      <c r="O63" s="110"/>
      <c r="P63" s="110"/>
      <c r="Q63" s="110"/>
      <c r="R63" s="110"/>
      <c r="S63" s="110"/>
      <c r="T63" s="110"/>
      <c r="U63" s="110"/>
      <c r="V63" s="110"/>
      <c r="W63" s="110"/>
      <c r="X63" s="110"/>
      <c r="Y63" s="110"/>
      <c r="Z63" s="110"/>
      <c r="AA63" s="110"/>
    </row>
    <row r="64" spans="1:27" ht="17.25" customHeight="1">
      <c r="B64" s="106"/>
      <c r="C64" s="215"/>
      <c r="D64" s="216"/>
      <c r="E64" s="189"/>
      <c r="F64" s="190"/>
      <c r="G64" s="191"/>
      <c r="H64" s="110"/>
      <c r="I64" s="110"/>
      <c r="J64" s="110"/>
      <c r="K64" s="110"/>
      <c r="L64" s="110"/>
      <c r="M64" s="110"/>
      <c r="N64" s="110"/>
      <c r="O64" s="110"/>
      <c r="P64" s="110"/>
      <c r="Q64" s="110"/>
      <c r="R64" s="110"/>
      <c r="S64" s="110"/>
      <c r="T64" s="110"/>
      <c r="U64" s="110"/>
      <c r="V64" s="110"/>
      <c r="W64" s="110"/>
      <c r="X64" s="110"/>
      <c r="Y64" s="110"/>
      <c r="Z64" s="110"/>
      <c r="AA64" s="110"/>
    </row>
    <row r="65" spans="2:27" ht="25.5" customHeight="1">
      <c r="B65" s="192"/>
      <c r="C65" s="217"/>
      <c r="D65" s="218"/>
      <c r="E65" s="192"/>
      <c r="F65" s="217"/>
      <c r="G65" s="217"/>
      <c r="H65" s="110"/>
      <c r="I65" s="110"/>
      <c r="J65" s="110"/>
      <c r="K65" s="110"/>
      <c r="L65" s="110"/>
      <c r="M65" s="110"/>
      <c r="N65" s="110"/>
      <c r="O65" s="110"/>
      <c r="P65" s="110"/>
      <c r="Q65" s="110"/>
      <c r="R65" s="110"/>
      <c r="S65" s="110"/>
      <c r="T65" s="110"/>
      <c r="U65" s="110"/>
      <c r="V65" s="110"/>
      <c r="W65" s="110"/>
      <c r="X65" s="110"/>
      <c r="Y65" s="110"/>
      <c r="Z65" s="110"/>
      <c r="AA65" s="110"/>
    </row>
    <row r="66" spans="2:27">
      <c r="H66" s="111">
        <f>H54-I53</f>
        <v>0</v>
      </c>
      <c r="I66" s="110"/>
      <c r="J66" s="111">
        <f>J54-K53</f>
        <v>0</v>
      </c>
      <c r="K66" s="110"/>
      <c r="L66" s="110"/>
      <c r="M66" s="110"/>
      <c r="N66" s="110"/>
      <c r="O66" s="110"/>
      <c r="P66" s="110"/>
      <c r="Q66" s="110"/>
      <c r="R66" s="110"/>
      <c r="S66" s="110"/>
      <c r="T66" s="110"/>
      <c r="U66" s="110"/>
      <c r="V66" s="110"/>
      <c r="W66" s="110"/>
      <c r="X66" s="110"/>
      <c r="Y66" s="110"/>
      <c r="Z66" s="110"/>
      <c r="AA66" s="110"/>
    </row>
    <row r="67" spans="2:27">
      <c r="H67" s="110"/>
      <c r="I67" s="110"/>
      <c r="J67" s="110"/>
      <c r="K67" s="110"/>
      <c r="L67" s="110"/>
      <c r="M67" s="110"/>
      <c r="N67" s="110"/>
      <c r="O67" s="110"/>
      <c r="P67" s="110"/>
      <c r="Q67" s="110"/>
      <c r="R67" s="110"/>
      <c r="S67" s="110"/>
      <c r="T67" s="110"/>
      <c r="U67" s="110"/>
      <c r="V67" s="110"/>
      <c r="W67" s="110"/>
      <c r="X67" s="110"/>
      <c r="Y67" s="110"/>
      <c r="Z67" s="110"/>
      <c r="AA67" s="110"/>
    </row>
    <row r="68" spans="2:27">
      <c r="H68" s="110"/>
      <c r="I68" s="110"/>
      <c r="J68" s="110"/>
      <c r="K68" s="110"/>
      <c r="L68" s="110"/>
      <c r="M68" s="110"/>
      <c r="N68" s="110"/>
      <c r="O68" s="110"/>
      <c r="P68" s="110"/>
      <c r="Q68" s="110"/>
      <c r="R68" s="110"/>
      <c r="S68" s="110"/>
      <c r="T68" s="110"/>
      <c r="U68" s="110"/>
      <c r="V68" s="110"/>
      <c r="W68" s="110"/>
      <c r="X68" s="110"/>
      <c r="Y68" s="110"/>
      <c r="Z68" s="110"/>
      <c r="AA68" s="110"/>
    </row>
    <row r="69" spans="2:27">
      <c r="H69" s="110"/>
      <c r="I69" s="110"/>
      <c r="J69" s="110"/>
      <c r="K69" s="110"/>
      <c r="L69" s="110"/>
      <c r="M69" s="110"/>
      <c r="N69" s="110"/>
      <c r="O69" s="110"/>
      <c r="P69" s="110"/>
      <c r="Q69" s="110"/>
      <c r="R69" s="110"/>
      <c r="S69" s="110"/>
      <c r="T69" s="110"/>
      <c r="U69" s="110"/>
      <c r="V69" s="110"/>
      <c r="W69" s="110"/>
      <c r="X69" s="110"/>
      <c r="Y69" s="110"/>
      <c r="Z69" s="110"/>
      <c r="AA69" s="110"/>
    </row>
    <row r="70" spans="2:27">
      <c r="H70" s="110"/>
      <c r="I70" s="110"/>
      <c r="J70" s="110"/>
      <c r="K70" s="110"/>
      <c r="L70" s="110"/>
      <c r="M70" s="110"/>
      <c r="N70" s="110"/>
      <c r="O70" s="110"/>
      <c r="P70" s="110"/>
      <c r="Q70" s="110"/>
      <c r="R70" s="110"/>
      <c r="S70" s="110"/>
      <c r="T70" s="110"/>
      <c r="U70" s="110"/>
      <c r="V70" s="110"/>
      <c r="W70" s="110"/>
      <c r="X70" s="110"/>
      <c r="Y70" s="110"/>
      <c r="Z70" s="110"/>
      <c r="AA70" s="110"/>
    </row>
  </sheetData>
  <mergeCells count="12">
    <mergeCell ref="A18:K18"/>
    <mergeCell ref="C64:D64"/>
    <mergeCell ref="C65:D65"/>
    <mergeCell ref="F65:G65"/>
    <mergeCell ref="J6:K6"/>
    <mergeCell ref="A9:K9"/>
    <mergeCell ref="A10:K10"/>
    <mergeCell ref="A11:A13"/>
    <mergeCell ref="B11:B13"/>
    <mergeCell ref="C11:C13"/>
    <mergeCell ref="G12:G13"/>
    <mergeCell ref="H12:K12"/>
  </mergeCells>
  <conditionalFormatting sqref="B1">
    <cfRule type="containsText" dxfId="0" priority="1" operator="containsText" text="Для корек">
      <formula>NOT(ISERROR(SEARCH("Для корек",B1)))</formula>
    </cfRule>
  </conditionalFormatting>
  <hyperlinks>
    <hyperlink ref="L1" location="зміст!A1" display="зміст!A1"/>
  </hyperlinks>
  <pageMargins left="0.28125" right="0.26583333333333331" top="0.25666666666666665" bottom="0.23833333333333334" header="0.31496062992125984" footer="0.31496062992125984"/>
  <pageSetup paperSize="9" scale="8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Д 5.1</vt:lpstr>
      <vt:lpstr>Д 3 (ТЕЦ)</vt:lpstr>
      <vt:lpstr>'Д 3 (ТЕЦ)'!Область_печати</vt:lpstr>
      <vt:lpstr>'Д 5.1'!Область_печати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bezuglova</dc:creator>
  <cp:lastModifiedBy>bezuglova</cp:lastModifiedBy>
  <dcterms:created xsi:type="dcterms:W3CDTF">2022-02-14T09:23:22Z</dcterms:created>
  <dcterms:modified xsi:type="dcterms:W3CDTF">2022-02-15T07:37:51Z</dcterms:modified>
</cp:coreProperties>
</file>