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7735" windowHeight="12270" activeTab="1"/>
  </bookViews>
  <sheets>
    <sheet name="Д 5.1" sheetId="2" r:id="rId1"/>
    <sheet name="Д 3 (ТЕЦ)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shared_22_0_129">2.5</definedName>
    <definedName name="__xlnm.Print_Area">#REF!</definedName>
    <definedName name="__xlnm.Print_Titles">(#REF!,#REF!)</definedName>
    <definedName name="_GoBack">#REF!</definedName>
    <definedName name="_gvp14">[1]рік!#REF!</definedName>
    <definedName name="_gvp2">[1]рік!#REF!</definedName>
    <definedName name="A1048999" localSheetId="1">#REF!</definedName>
    <definedName name="A1048999">'[2]1_Структура по елементах'!#REF!</definedName>
    <definedName name="A1049000" localSheetId="1">#REF!</definedName>
    <definedName name="A1049000">'[2]1_Структура по елементах'!#REF!</definedName>
    <definedName name="A1049999" localSheetId="1">#REF!</definedName>
    <definedName name="A1049999">'[2]1_Структура по елементах'!#REF!</definedName>
    <definedName name="A1050000" localSheetId="1">#REF!</definedName>
    <definedName name="A1050000">'[2]1_Структура по елементах'!#REF!</definedName>
    <definedName name="A1060000" localSheetId="1">#REF!</definedName>
    <definedName name="A1060000">'[2]1_Структура по елементах'!#REF!</definedName>
    <definedName name="A1999999" localSheetId="1">#REF!</definedName>
    <definedName name="A1999999">'[2]1_Структура по елементах'!#REF!</definedName>
    <definedName name="A2000021" localSheetId="1">#REF!</definedName>
    <definedName name="A2000021">'[2]1_Структура по елементах'!#REF!</definedName>
    <definedName name="A6000000" localSheetId="1">#REF!</definedName>
    <definedName name="A6000000">'[2]1_Структура по елементах'!#REF!</definedName>
    <definedName name="AccessDatabase" hidden="1">"C:\WINDOWS\Рабочий стол\Робота Лутчина\Ltke2new\Ltke22.mdb"</definedName>
    <definedName name="adhdfharh">#REF!</definedName>
    <definedName name="adhdfharh_10">#REF!</definedName>
    <definedName name="adhdfharh_17">#REF!</definedName>
    <definedName name="adhdfharh_19">#REF!</definedName>
    <definedName name="adhdfharh_20">#REF!</definedName>
    <definedName name="adhdfharh_9">#REF!</definedName>
    <definedName name="Button_21">"Ltke22_LTKE1_0798__3__Таблица"</definedName>
    <definedName name="chel20">[1]рік!#REF!</definedName>
    <definedName name="dtjuwr6wu">#REF!</definedName>
    <definedName name="dtjuwr6wu_10">#REF!</definedName>
    <definedName name="dtjuwr6wu_17">#REF!</definedName>
    <definedName name="dtjuwr6wu_19">#REF!</definedName>
    <definedName name="dtjuwr6wu_20">#REF!</definedName>
    <definedName name="dtjuwr6wu_9">#REF!</definedName>
    <definedName name="Excel_BuiltIn__FilterDatabase_2">#REF!</definedName>
    <definedName name="Excel_BuiltIn__FilterDatabase_2_10">#REF!</definedName>
    <definedName name="Excel_BuiltIn__FilterDatabase_2_20">#REF!</definedName>
    <definedName name="Excel_BuiltIn__FilterDatabase_2_9">#REF!</definedName>
    <definedName name="Excel_BuiltIn_Print_Area_1">#REF!</definedName>
    <definedName name="Excel_BuiltIn_Print_Area_1_10">#REF!</definedName>
    <definedName name="Excel_BuiltIn_Print_Area_1_19">#REF!</definedName>
    <definedName name="Excel_BuiltIn_Print_Area_1_20">#REF!</definedName>
    <definedName name="Excel_BuiltIn_Print_Area_1_9">#REF!</definedName>
    <definedName name="Excel_BuiltIn_Print_Area_3">#REF!</definedName>
    <definedName name="Excel_BuiltIn_Print_Area_3_10">#REF!</definedName>
    <definedName name="Excel_BuiltIn_Print_Area_3_20">#REF!</definedName>
    <definedName name="Excel_BuiltIn_Print_Area_3_9">#REF!</definedName>
    <definedName name="Excel_BuiltIn_Print_Area_9">#REF!</definedName>
    <definedName name="Excel_BuiltIn_Print_Area_9_10">#REF!</definedName>
    <definedName name="Excel_BuiltIn_Print_Area_9_20">#REF!</definedName>
    <definedName name="Excel_BuiltIn_Print_Area_9_9">#REF!</definedName>
    <definedName name="fdf">#REF!</definedName>
    <definedName name="fsdgfag">#REF!</definedName>
    <definedName name="Ltke22_LTKE1_0798__3__Таблица">#REF!</definedName>
    <definedName name="Print_Area_10">#REF!</definedName>
    <definedName name="Print_Area_12">#REF!</definedName>
    <definedName name="Print_Area_13">#REF!</definedName>
    <definedName name="Print_Area_17">[3]Амортизація!#REF!</definedName>
    <definedName name="Print_Area_18">#REF!</definedName>
    <definedName name="Print_Area_21">#REF!</definedName>
    <definedName name="QКТМ">[1]рік!#REF!</definedName>
    <definedName name="QКТМ1">[1]рік!#REF!</definedName>
    <definedName name="Qрозрах">[1]рік!#REF!</definedName>
    <definedName name="Skk">[4]рік!#REF!</definedName>
    <definedName name="tgfaf">#REF!</definedName>
    <definedName name="voda100">[1]рік!#REF!</definedName>
    <definedName name="xff1" localSheetId="1">#REF!</definedName>
    <definedName name="xff1">'[2]1_Структура по елементах'!#REF!</definedName>
    <definedName name="xgg" localSheetId="1">#REF!</definedName>
    <definedName name="xgg">'[2]1_Структура по елементах'!#REF!</definedName>
    <definedName name="xgg1" localSheetId="1">#REF!</definedName>
    <definedName name="xgg1">'[2]1_Структура по елементах'!#REF!</definedName>
    <definedName name="xxx1" localSheetId="1">#REF!</definedName>
    <definedName name="xxx1">'[2]1_Структура по елементах'!#REF!</definedName>
    <definedName name="zzz1" localSheetId="1">#REF!</definedName>
    <definedName name="zzz1">'[2]1_Структура по елементах'!#REF!</definedName>
    <definedName name="ааола">#REF!</definedName>
    <definedName name="ааола_10">#REF!</definedName>
    <definedName name="ааола_17">#REF!</definedName>
    <definedName name="ааола_19">#REF!</definedName>
    <definedName name="ааола_20">#REF!</definedName>
    <definedName name="ааола_9">#REF!</definedName>
    <definedName name="АвтоподборВС">#REF!</definedName>
    <definedName name="аеочапо">#REF!</definedName>
    <definedName name="аеочапо_10">#REF!</definedName>
    <definedName name="аеочапо_17">#REF!</definedName>
    <definedName name="аеочапо_19">#REF!</definedName>
    <definedName name="аеочапо_20">#REF!</definedName>
    <definedName name="аеочапо_9">#REF!</definedName>
    <definedName name="ап">#REF!</definedName>
    <definedName name="ап_10">#REF!</definedName>
    <definedName name="ап_19">#REF!</definedName>
    <definedName name="ап_20">#REF!</definedName>
    <definedName name="ап_9">#REF!</definedName>
    <definedName name="Бюдж1">[1]рік!#REF!</definedName>
    <definedName name="Бюдж2">[1]рік!#REF!</definedName>
    <definedName name="вадлрфпвдаот">#REF!</definedName>
    <definedName name="вадлрфпвдаот_10">#REF!</definedName>
    <definedName name="вадлрфпвдаот_17">#REF!</definedName>
    <definedName name="вадлрфпвдаот_20">#REF!</definedName>
    <definedName name="вадлрфпвдаот_9">#REF!</definedName>
    <definedName name="врівар">#REF!</definedName>
    <definedName name="врівар_10">#REF!</definedName>
    <definedName name="врівар_19">#REF!</definedName>
    <definedName name="врівар_20">#REF!</definedName>
    <definedName name="врівар_9">#REF!</definedName>
    <definedName name="Д">#REF!</definedName>
    <definedName name="ДДД">#REF!</definedName>
    <definedName name="ДДД_10">#REF!</definedName>
    <definedName name="ДДД_17">#REF!</definedName>
    <definedName name="ДДД_19">#REF!</definedName>
    <definedName name="ДДД_20">#REF!</definedName>
    <definedName name="ДДД_9">#REF!</definedName>
    <definedName name="додаток">#REF!</definedName>
    <definedName name="додаток_10">#REF!</definedName>
    <definedName name="додаток_19">#REF!</definedName>
    <definedName name="додаток_20">#REF!</definedName>
    <definedName name="додаток_9">#REF!</definedName>
    <definedName name="дохпожу">#REF!</definedName>
    <definedName name="дохпожу_10">#REF!</definedName>
    <definedName name="дохпожу_17">#REF!</definedName>
    <definedName name="дохпожу_20">#REF!</definedName>
    <definedName name="дохпожу_9">#REF!</definedName>
    <definedName name="жвалдофрждвао">#REF!</definedName>
    <definedName name="жвалдофрждвао_10">#REF!</definedName>
    <definedName name="жвалдофрждвао_17">#REF!</definedName>
    <definedName name="жвалдофрждвао_20">#REF!</definedName>
    <definedName name="жвалдофрждвао_9">#REF!</definedName>
    <definedName name="жжж">#REF!</definedName>
    <definedName name="жжж_10">#REF!</definedName>
    <definedName name="жжж_20">#REF!</definedName>
    <definedName name="жжж_9">#REF!</definedName>
    <definedName name="ЗведКоштор1КВбезСЗ">#REF!</definedName>
    <definedName name="ЗведКоштор1КВбезСЗ_10">#REF!</definedName>
    <definedName name="ЗведКоштор1КВбезСЗ_17">#REF!</definedName>
    <definedName name="ЗведКоштор1КВбезСЗ_20">#REF!</definedName>
    <definedName name="ЗведКоштор1КВбезСЗ_9">#REF!</definedName>
    <definedName name="ЗЗЗ">#REF!</definedName>
    <definedName name="ЗЗЗ_10">#REF!</definedName>
    <definedName name="ЗЗЗ_17">#REF!</definedName>
    <definedName name="ЗЗЗ_19">#REF!</definedName>
    <definedName name="ЗЗЗ_20">#REF!</definedName>
    <definedName name="ЗЗЗ_9">#REF!</definedName>
    <definedName name="іва">#REF!</definedName>
    <definedName name="іва_10">#REF!</definedName>
    <definedName name="іва_17">#REF!</definedName>
    <definedName name="іва_19">#REF!</definedName>
    <definedName name="іва_20">#REF!</definedName>
    <definedName name="іва_9">#REF!</definedName>
    <definedName name="івп">#REF!</definedName>
    <definedName name="івп_10">#REF!</definedName>
    <definedName name="івп_17">#REF!</definedName>
    <definedName name="івп_19">#REF!</definedName>
    <definedName name="івп_20">#REF!</definedName>
    <definedName name="івп_9">#REF!</definedName>
    <definedName name="Інші1">[1]рік!#REF!</definedName>
    <definedName name="Інші2">[1]рік!#REF!</definedName>
    <definedName name="ккк">#REF!</definedName>
    <definedName name="клімат1">[1]рік!#REF!</definedName>
    <definedName name="клімат2">[1]рік!#REF!</definedName>
    <definedName name="клімат3">[1]рік!#REF!</definedName>
    <definedName name="КТМ1">[1]рік!#REF!</definedName>
    <definedName name="КТМ2">[1]рік!#REF!</definedName>
    <definedName name="КТМ3">[1]рік!#REF!</definedName>
    <definedName name="_xlnm.Print_Area" localSheetId="1">'Д 3 (ТЕЦ)'!$A$1:$K$61</definedName>
    <definedName name="_xlnm.Print_Area" localSheetId="0">'Д 5.1'!$B$1:$S$59</definedName>
    <definedName name="облік">[5]скрыть!$D$4:$D$6</definedName>
    <definedName name="облікГВП">[5]скрыть!$G$4:$G$6</definedName>
    <definedName name="Од">#REF!</definedName>
    <definedName name="Од_Б">#REF!</definedName>
    <definedName name="Од_БI">#REF!</definedName>
    <definedName name="Од_І">#REF!</definedName>
    <definedName name="Од_Н">#REF!</definedName>
    <definedName name="ооо">'[6]Вхідні дані'!#REF!</definedName>
    <definedName name="отклонение">#REF!</definedName>
    <definedName name="отклонение_1">'[3]Вхідні дані'!#REF!</definedName>
    <definedName name="отклонение_10">#REF!</definedName>
    <definedName name="отклонение_15">#REF!</definedName>
    <definedName name="отклонение_15_1">"$#ССЫЛ!.$#ССЫЛ!$#ССЫЛ!"</definedName>
    <definedName name="отклонение_15_17">#REF!</definedName>
    <definedName name="отклонение_18">NA()</definedName>
    <definedName name="отклонение_18_15">NA()</definedName>
    <definedName name="отклонение_19">#REF!</definedName>
    <definedName name="отклонение_2">'[7]Вхідні дані'!#REF!</definedName>
    <definedName name="отклонение_20">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тклонение_4_1">NA()</definedName>
    <definedName name="отклонение_5">#REF!</definedName>
    <definedName name="отклонение_6">#REF!</definedName>
    <definedName name="отклонение_9">#REF!</definedName>
    <definedName name="Отсорт_Д_СВ">#REF!</definedName>
    <definedName name="охорона_праці">NA()</definedName>
    <definedName name="охорона_праці_15">NA()</definedName>
    <definedName name="пдв">#REF!</definedName>
    <definedName name="пдв_1">'[3]Вхідні дані'!#REF!</definedName>
    <definedName name="пдв_10">#REF!</definedName>
    <definedName name="пдв_15">#REF!</definedName>
    <definedName name="пдв_15_1">"$#ССЫЛ!.$#ССЫЛ!$#ССЫЛ!"</definedName>
    <definedName name="пдв_15_17">#REF!</definedName>
    <definedName name="пдв_18">NA()</definedName>
    <definedName name="пдв_18_15">NA()</definedName>
    <definedName name="пдв_19">#REF!</definedName>
    <definedName name="пдв_2">'[7]Вхідні дані'!#REF!</definedName>
    <definedName name="пдв_20">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  <definedName name="пдв_4_1">NA()</definedName>
    <definedName name="пдв_5">#REF!</definedName>
    <definedName name="пдв_6">#REF!</definedName>
    <definedName name="пдв_9">#REF!</definedName>
    <definedName name="поверхи">[5]скрыть!$B$4:$B$9</definedName>
    <definedName name="ппп">#REF!</definedName>
    <definedName name="проь">#REF!</definedName>
    <definedName name="проь_10">#REF!</definedName>
    <definedName name="проь_17">#REF!</definedName>
    <definedName name="проь_19">#REF!</definedName>
    <definedName name="проь_20">#REF!</definedName>
    <definedName name="проь_9">#REF!</definedName>
    <definedName name="РЕГ">#REF!</definedName>
    <definedName name="Регіон">#REF!</definedName>
    <definedName name="Розр1">[1]рік!#REF!</definedName>
    <definedName name="Розр2">[1]рік!#REF!</definedName>
    <definedName name="Розр3">[1]рік!#REF!</definedName>
    <definedName name="рр">#REF!</definedName>
    <definedName name="ррр">#REF!</definedName>
    <definedName name="ррр_10">#REF!</definedName>
    <definedName name="ррр_19">#REF!</definedName>
    <definedName name="ррр_20">#REF!</definedName>
    <definedName name="ррр_9">#REF!</definedName>
    <definedName name="Список_компах">OFFSET(#REF!,,,COUNTA(#REF!),1)</definedName>
    <definedName name="Тело_СТ">#REF!</definedName>
    <definedName name="Уз">#REF!</definedName>
    <definedName name="Уз_б">#REF!</definedName>
    <definedName name="Уз_і">#REF!</definedName>
    <definedName name="Уз_н">#REF!</definedName>
    <definedName name="Уп">#REF!</definedName>
    <definedName name="Уп_б">#REF!</definedName>
    <definedName name="Уп_і">#REF!</definedName>
    <definedName name="Уп_н">#REF!</definedName>
    <definedName name="ууй">#REF!</definedName>
    <definedName name="ууй_10">#REF!</definedName>
    <definedName name="ууй_17">#REF!</definedName>
    <definedName name="ууй_19">#REF!</definedName>
    <definedName name="ууй_20">#REF!</definedName>
    <definedName name="ууй_9">#REF!</definedName>
    <definedName name="УХ">#REF!</definedName>
    <definedName name="ухват">#REF!</definedName>
    <definedName name="фдпшгфж">#REF!</definedName>
    <definedName name="фдпшгфж_10">#REF!</definedName>
    <definedName name="фдпшгфж_17">#REF!</definedName>
    <definedName name="фдпшгфж_20">#REF!</definedName>
    <definedName name="фдпшгфж_9">#REF!</definedName>
    <definedName name="ццц">#REF!</definedName>
    <definedName name="ццц_10">#REF!</definedName>
    <definedName name="ццц_20">#REF!</definedName>
    <definedName name="ццц_9">#REF!</definedName>
    <definedName name="чапельник">#REF!</definedName>
    <definedName name="Черта">#REF!</definedName>
    <definedName name="чпапат">#REF!</definedName>
    <definedName name="чпапат_10">#REF!</definedName>
    <definedName name="чпапат_17">#REF!</definedName>
    <definedName name="чпапат_20">#REF!</definedName>
    <definedName name="чпапат_9">#REF!</definedName>
    <definedName name="яаиаипфа">#REF!</definedName>
    <definedName name="яаиаипфа_10">#REF!</definedName>
    <definedName name="яаиаипфа_17">#REF!</definedName>
    <definedName name="яаиаипфа_20">#REF!</definedName>
    <definedName name="яаиаипфа_9">#REF!</definedName>
  </definedNames>
  <calcPr calcId="124519"/>
</workbook>
</file>

<file path=xl/calcChain.xml><?xml version="1.0" encoding="utf-8"?>
<calcChain xmlns="http://schemas.openxmlformats.org/spreadsheetml/2006/main">
  <c r="S62" i="2"/>
  <c r="Q62"/>
  <c r="O62"/>
  <c r="M62"/>
  <c r="O23"/>
  <c r="G54"/>
  <c r="T53"/>
  <c r="H53"/>
  <c r="G53"/>
  <c r="T52"/>
  <c r="H52"/>
  <c r="G52"/>
  <c r="H51"/>
  <c r="T51" s="1"/>
  <c r="G51"/>
  <c r="G50"/>
  <c r="K49"/>
  <c r="G49"/>
  <c r="F49"/>
  <c r="E49"/>
  <c r="H48"/>
  <c r="T48" s="1"/>
  <c r="G48"/>
  <c r="F48"/>
  <c r="E48"/>
  <c r="Q46"/>
  <c r="G46"/>
  <c r="F46"/>
  <c r="E46"/>
  <c r="G45"/>
  <c r="F45"/>
  <c r="E45"/>
  <c r="L41"/>
  <c r="F44"/>
  <c r="G44"/>
  <c r="E44"/>
  <c r="E43"/>
  <c r="G43"/>
  <c r="F43"/>
  <c r="R41"/>
  <c r="Q42"/>
  <c r="N41"/>
  <c r="K41"/>
  <c r="F42"/>
  <c r="F41" s="1"/>
  <c r="E42"/>
  <c r="E41" s="1"/>
  <c r="M41"/>
  <c r="I41"/>
  <c r="S40"/>
  <c r="Q40"/>
  <c r="M40"/>
  <c r="E40"/>
  <c r="G40"/>
  <c r="F40"/>
  <c r="S39"/>
  <c r="Q39"/>
  <c r="M39"/>
  <c r="G39"/>
  <c r="F39"/>
  <c r="S38"/>
  <c r="S37" s="1"/>
  <c r="Q38"/>
  <c r="H38"/>
  <c r="K37"/>
  <c r="J37"/>
  <c r="E38"/>
  <c r="E37" s="1"/>
  <c r="G38"/>
  <c r="G37" s="1"/>
  <c r="F38"/>
  <c r="F37" s="1"/>
  <c r="P37"/>
  <c r="L37"/>
  <c r="Q36"/>
  <c r="M36"/>
  <c r="G36"/>
  <c r="F36"/>
  <c r="E36"/>
  <c r="Q35"/>
  <c r="M35"/>
  <c r="G35"/>
  <c r="F35"/>
  <c r="E35"/>
  <c r="R33"/>
  <c r="Q34"/>
  <c r="K33"/>
  <c r="J33"/>
  <c r="G34"/>
  <c r="G33" s="1"/>
  <c r="F34"/>
  <c r="F33" s="1"/>
  <c r="E34"/>
  <c r="L33"/>
  <c r="E33"/>
  <c r="Q32"/>
  <c r="O32"/>
  <c r="M32"/>
  <c r="G32"/>
  <c r="F32"/>
  <c r="E32"/>
  <c r="Q31"/>
  <c r="O31"/>
  <c r="M31"/>
  <c r="G31"/>
  <c r="F31"/>
  <c r="E31"/>
  <c r="Q30"/>
  <c r="O30"/>
  <c r="O29" s="1"/>
  <c r="K29"/>
  <c r="F30"/>
  <c r="F29" s="1"/>
  <c r="E30"/>
  <c r="E29" s="1"/>
  <c r="L29"/>
  <c r="S28"/>
  <c r="Q28"/>
  <c r="M28"/>
  <c r="H28"/>
  <c r="G28"/>
  <c r="F28"/>
  <c r="E28"/>
  <c r="S27"/>
  <c r="Q27"/>
  <c r="O27"/>
  <c r="M27"/>
  <c r="F27"/>
  <c r="E27"/>
  <c r="G27"/>
  <c r="S26"/>
  <c r="Q26"/>
  <c r="G26"/>
  <c r="F26"/>
  <c r="E26"/>
  <c r="H25"/>
  <c r="G25"/>
  <c r="F25"/>
  <c r="E25"/>
  <c r="S24"/>
  <c r="Q24"/>
  <c r="O24"/>
  <c r="M24"/>
  <c r="J22"/>
  <c r="E24"/>
  <c r="G24"/>
  <c r="R57"/>
  <c r="Q23"/>
  <c r="Q22" s="1"/>
  <c r="N57"/>
  <c r="G23"/>
  <c r="J57"/>
  <c r="I57"/>
  <c r="F23"/>
  <c r="F57" s="1"/>
  <c r="E23"/>
  <c r="E57" s="1"/>
  <c r="E22"/>
  <c r="Q19"/>
  <c r="P19" s="1"/>
  <c r="R18"/>
  <c r="P18"/>
  <c r="N18"/>
  <c r="L18"/>
  <c r="R17"/>
  <c r="P17"/>
  <c r="N17"/>
  <c r="L17"/>
  <c r="R13"/>
  <c r="P13"/>
  <c r="K60" i="1"/>
  <c r="I60"/>
  <c r="K59"/>
  <c r="I59"/>
  <c r="K58"/>
  <c r="I58"/>
  <c r="J57"/>
  <c r="K57" s="1"/>
  <c r="F57"/>
  <c r="F55" s="1"/>
  <c r="J56"/>
  <c r="G56"/>
  <c r="F56"/>
  <c r="F46"/>
  <c r="E46"/>
  <c r="D46"/>
  <c r="K38"/>
  <c r="J38"/>
  <c r="I38"/>
  <c r="H38"/>
  <c r="G38"/>
  <c r="F38"/>
  <c r="E38"/>
  <c r="D38"/>
  <c r="G36"/>
  <c r="F34"/>
  <c r="E34"/>
  <c r="D34"/>
  <c r="K33"/>
  <c r="G33"/>
  <c r="F30"/>
  <c r="E30"/>
  <c r="D30"/>
  <c r="F26"/>
  <c r="F18" s="1"/>
  <c r="F44" s="1"/>
  <c r="E26"/>
  <c r="D26"/>
  <c r="G21"/>
  <c r="F19"/>
  <c r="E19"/>
  <c r="E18" s="1"/>
  <c r="D19"/>
  <c r="D18" s="1"/>
  <c r="D44" s="1"/>
  <c r="D52" s="1"/>
  <c r="D53" s="1"/>
  <c r="I37" l="1"/>
  <c r="I43"/>
  <c r="I23"/>
  <c r="I28"/>
  <c r="I20"/>
  <c r="I24"/>
  <c r="I31"/>
  <c r="E44"/>
  <c r="E52" s="1"/>
  <c r="E53" s="1"/>
  <c r="G20"/>
  <c r="I25"/>
  <c r="F52"/>
  <c r="F53" s="1"/>
  <c r="F54" s="1"/>
  <c r="G31"/>
  <c r="H19"/>
  <c r="G25"/>
  <c r="H26"/>
  <c r="H30"/>
  <c r="I35"/>
  <c r="J34"/>
  <c r="J55"/>
  <c r="J19"/>
  <c r="G23"/>
  <c r="I29"/>
  <c r="J30"/>
  <c r="I33"/>
  <c r="I36"/>
  <c r="H56"/>
  <c r="G57"/>
  <c r="G55" s="1"/>
  <c r="E21" i="2"/>
  <c r="E47" s="1"/>
  <c r="E55" s="1"/>
  <c r="E56" s="1"/>
  <c r="Q29"/>
  <c r="Q21" s="1"/>
  <c r="I37"/>
  <c r="T59"/>
  <c r="F21"/>
  <c r="F47" s="1"/>
  <c r="F55" s="1"/>
  <c r="F58" s="1"/>
  <c r="R37"/>
  <c r="K57"/>
  <c r="S23"/>
  <c r="S22" s="1"/>
  <c r="T62"/>
  <c r="I22"/>
  <c r="T25"/>
  <c r="O26"/>
  <c r="O22" s="1"/>
  <c r="H30"/>
  <c r="S30"/>
  <c r="I29"/>
  <c r="S31"/>
  <c r="S32"/>
  <c r="O34"/>
  <c r="O35"/>
  <c r="O36"/>
  <c r="Q37"/>
  <c r="P41"/>
  <c r="Q44"/>
  <c r="Q45"/>
  <c r="T26"/>
  <c r="T28"/>
  <c r="P29"/>
  <c r="Q33"/>
  <c r="F22"/>
  <c r="H23"/>
  <c r="H57" s="1"/>
  <c r="L57"/>
  <c r="F24"/>
  <c r="H26"/>
  <c r="O28"/>
  <c r="G30"/>
  <c r="G29" s="1"/>
  <c r="T30"/>
  <c r="R29"/>
  <c r="H32"/>
  <c r="T32" s="1"/>
  <c r="P33"/>
  <c r="H34"/>
  <c r="T34" s="1"/>
  <c r="S34"/>
  <c r="I33"/>
  <c r="S35"/>
  <c r="S36"/>
  <c r="O38"/>
  <c r="E39"/>
  <c r="O39"/>
  <c r="O40"/>
  <c r="G42"/>
  <c r="G41" s="1"/>
  <c r="Q43"/>
  <c r="Q41" s="1"/>
  <c r="E63"/>
  <c r="G22"/>
  <c r="G57"/>
  <c r="S46"/>
  <c r="S45"/>
  <c r="S43"/>
  <c r="S42"/>
  <c r="S41" s="1"/>
  <c r="S44"/>
  <c r="F56"/>
  <c r="F63"/>
  <c r="T38"/>
  <c r="T39"/>
  <c r="I21"/>
  <c r="I47" s="1"/>
  <c r="I55" s="1"/>
  <c r="O44"/>
  <c r="O42"/>
  <c r="O41" s="1"/>
  <c r="O46"/>
  <c r="O45"/>
  <c r="O43"/>
  <c r="T35"/>
  <c r="P16"/>
  <c r="L19"/>
  <c r="L16" s="1"/>
  <c r="L22"/>
  <c r="O19"/>
  <c r="N19" s="1"/>
  <c r="N16" s="1"/>
  <c r="S19"/>
  <c r="R19" s="1"/>
  <c r="R16" s="1"/>
  <c r="K22"/>
  <c r="K21" s="1"/>
  <c r="K47" s="1"/>
  <c r="K55" s="1"/>
  <c r="H24"/>
  <c r="M26"/>
  <c r="H27"/>
  <c r="T27" s="1"/>
  <c r="J29"/>
  <c r="J21" s="1"/>
  <c r="N29"/>
  <c r="M30"/>
  <c r="M29" s="1"/>
  <c r="H31"/>
  <c r="H29" s="1"/>
  <c r="N33"/>
  <c r="M34"/>
  <c r="M33" s="1"/>
  <c r="H35"/>
  <c r="N37"/>
  <c r="M38"/>
  <c r="M37" s="1"/>
  <c r="H39"/>
  <c r="J41"/>
  <c r="T23"/>
  <c r="P22"/>
  <c r="H36"/>
  <c r="H40"/>
  <c r="T40" s="1"/>
  <c r="P57"/>
  <c r="N22"/>
  <c r="N21" s="1"/>
  <c r="R22"/>
  <c r="R21" s="1"/>
  <c r="R47" s="1"/>
  <c r="M23"/>
  <c r="M22" s="1"/>
  <c r="M21" s="1"/>
  <c r="H42"/>
  <c r="H43"/>
  <c r="T43" s="1"/>
  <c r="H44"/>
  <c r="H45"/>
  <c r="T45" s="1"/>
  <c r="H46"/>
  <c r="K43" i="1"/>
  <c r="K45"/>
  <c r="K35"/>
  <c r="K29"/>
  <c r="K31"/>
  <c r="K20"/>
  <c r="K42"/>
  <c r="K24"/>
  <c r="K36"/>
  <c r="K25"/>
  <c r="K21"/>
  <c r="K27"/>
  <c r="K22"/>
  <c r="K28"/>
  <c r="K37"/>
  <c r="K23"/>
  <c r="K32"/>
  <c r="I22"/>
  <c r="G24"/>
  <c r="I27"/>
  <c r="I26" s="1"/>
  <c r="G29"/>
  <c r="H34"/>
  <c r="G28"/>
  <c r="I42"/>
  <c r="I45"/>
  <c r="I21"/>
  <c r="J26"/>
  <c r="J18" s="1"/>
  <c r="I32"/>
  <c r="I30" s="1"/>
  <c r="G35"/>
  <c r="G34" s="1"/>
  <c r="H57"/>
  <c r="G22"/>
  <c r="G27"/>
  <c r="G32"/>
  <c r="G30" s="1"/>
  <c r="G37"/>
  <c r="I34" l="1"/>
  <c r="G19"/>
  <c r="I19"/>
  <c r="K19"/>
  <c r="H18"/>
  <c r="H44" s="1"/>
  <c r="Q47" i="2"/>
  <c r="O21"/>
  <c r="O47" s="1"/>
  <c r="N47"/>
  <c r="P21"/>
  <c r="P47" s="1"/>
  <c r="J47"/>
  <c r="J55" s="1"/>
  <c r="J56" s="1"/>
  <c r="E58"/>
  <c r="T29"/>
  <c r="O37"/>
  <c r="S33"/>
  <c r="S21" s="1"/>
  <c r="S47" s="1"/>
  <c r="O33"/>
  <c r="S29"/>
  <c r="G21"/>
  <c r="G47" s="1"/>
  <c r="G55" s="1"/>
  <c r="J63"/>
  <c r="H41"/>
  <c r="P54"/>
  <c r="K63"/>
  <c r="K56"/>
  <c r="K69"/>
  <c r="K58"/>
  <c r="R54"/>
  <c r="I63"/>
  <c r="I58"/>
  <c r="I56"/>
  <c r="T42"/>
  <c r="H33"/>
  <c r="T36"/>
  <c r="M47"/>
  <c r="T44"/>
  <c r="T46"/>
  <c r="T31"/>
  <c r="H22"/>
  <c r="T22" s="1"/>
  <c r="H37"/>
  <c r="T24"/>
  <c r="N54"/>
  <c r="L21"/>
  <c r="G63"/>
  <c r="G69"/>
  <c r="G58"/>
  <c r="G56"/>
  <c r="J44" i="1"/>
  <c r="I18"/>
  <c r="H55"/>
  <c r="I57"/>
  <c r="K34"/>
  <c r="G26"/>
  <c r="K26"/>
  <c r="K30"/>
  <c r="I44" l="1"/>
  <c r="G18"/>
  <c r="K18"/>
  <c r="K44" s="1"/>
  <c r="J58" i="2"/>
  <c r="R50"/>
  <c r="S54"/>
  <c r="L47"/>
  <c r="T21"/>
  <c r="T41"/>
  <c r="H21"/>
  <c r="P50"/>
  <c r="Q54"/>
  <c r="T33"/>
  <c r="T37"/>
  <c r="N50"/>
  <c r="O54"/>
  <c r="G44" i="1"/>
  <c r="J51"/>
  <c r="H51"/>
  <c r="Q50" i="2" l="1"/>
  <c r="Q49" s="1"/>
  <c r="P49"/>
  <c r="P55" s="1"/>
  <c r="R49"/>
  <c r="R55" s="1"/>
  <c r="S50"/>
  <c r="S49" s="1"/>
  <c r="H47"/>
  <c r="N49"/>
  <c r="N55" s="1"/>
  <c r="O50"/>
  <c r="O49" s="1"/>
  <c r="L54"/>
  <c r="V24"/>
  <c r="V23"/>
  <c r="K51" i="1"/>
  <c r="K47" s="1"/>
  <c r="K46" s="1"/>
  <c r="J47"/>
  <c r="J46" s="1"/>
  <c r="H47"/>
  <c r="G51"/>
  <c r="I51"/>
  <c r="O16" i="2" l="1"/>
  <c r="O8" s="1"/>
  <c r="O55"/>
  <c r="O73" s="1"/>
  <c r="U52"/>
  <c r="U28"/>
  <c r="U47"/>
  <c r="U53"/>
  <c r="U51"/>
  <c r="U25"/>
  <c r="U38"/>
  <c r="U57"/>
  <c r="U30"/>
  <c r="U59"/>
  <c r="U32"/>
  <c r="U23"/>
  <c r="U48"/>
  <c r="U34"/>
  <c r="U26"/>
  <c r="U24"/>
  <c r="U27"/>
  <c r="U36"/>
  <c r="U44"/>
  <c r="U39"/>
  <c r="U45"/>
  <c r="U31"/>
  <c r="U42"/>
  <c r="U43"/>
  <c r="U29"/>
  <c r="U46"/>
  <c r="U40"/>
  <c r="U35"/>
  <c r="U33"/>
  <c r="U41"/>
  <c r="U22"/>
  <c r="U37"/>
  <c r="P58"/>
  <c r="P73"/>
  <c r="P56"/>
  <c r="Q7"/>
  <c r="P63"/>
  <c r="T54"/>
  <c r="M54"/>
  <c r="H54"/>
  <c r="U54" s="1"/>
  <c r="L50"/>
  <c r="R63"/>
  <c r="R73"/>
  <c r="R58"/>
  <c r="R56"/>
  <c r="S7"/>
  <c r="T47"/>
  <c r="U21"/>
  <c r="V47" s="1"/>
  <c r="Q16"/>
  <c r="Q8" s="1"/>
  <c r="Q55"/>
  <c r="Q73" s="1"/>
  <c r="N63"/>
  <c r="N58"/>
  <c r="N56"/>
  <c r="O7"/>
  <c r="N73"/>
  <c r="S55"/>
  <c r="S16"/>
  <c r="S8" s="1"/>
  <c r="L47" i="1"/>
  <c r="I47"/>
  <c r="I46" s="1"/>
  <c r="K52"/>
  <c r="K16"/>
  <c r="J16"/>
  <c r="J52"/>
  <c r="J53" s="1"/>
  <c r="H46"/>
  <c r="G47"/>
  <c r="G46" s="1"/>
  <c r="L49" i="2" l="1"/>
  <c r="H50"/>
  <c r="M50"/>
  <c r="M49" s="1"/>
  <c r="G16" i="1"/>
  <c r="G52"/>
  <c r="G53" s="1"/>
  <c r="G54" s="1"/>
  <c r="J65"/>
  <c r="J54"/>
  <c r="I52"/>
  <c r="I16"/>
  <c r="H16"/>
  <c r="H52"/>
  <c r="H53" s="1"/>
  <c r="L55" i="2" l="1"/>
  <c r="H49"/>
  <c r="U50"/>
  <c r="M55"/>
  <c r="M73" s="1"/>
  <c r="M16"/>
  <c r="M8" s="1"/>
  <c r="T50"/>
  <c r="H65" i="1"/>
  <c r="H54"/>
  <c r="L58" i="2" l="1"/>
  <c r="L56"/>
  <c r="M7"/>
  <c r="L73"/>
  <c r="L63"/>
  <c r="L71" s="1"/>
  <c r="U49"/>
  <c r="H16"/>
  <c r="H55"/>
  <c r="T55" s="1"/>
  <c r="T49"/>
  <c r="H58" l="1"/>
  <c r="U58" s="1"/>
  <c r="H56"/>
  <c r="U56" s="1"/>
  <c r="U55"/>
  <c r="H64"/>
  <c r="H63"/>
</calcChain>
</file>

<file path=xl/sharedStrings.xml><?xml version="1.0" encoding="utf-8"?>
<sst xmlns="http://schemas.openxmlformats.org/spreadsheetml/2006/main" count="475" uniqueCount="161">
  <si>
    <t>зміст!A1</t>
  </si>
  <si>
    <t>РОЗРАХУНОК</t>
  </si>
  <si>
    <t>тарифів на транспортування теплової енергії інших власників (ДП «Сєвєродонецька ТЕЦ»)</t>
  </si>
  <si>
    <t>Таблиця 2</t>
  </si>
  <si>
    <t>Структура тарифа на транспортування теплової енергії інших власників (ДП «Сєвєродонецька ТЕЦ»)</t>
  </si>
  <si>
    <t>КОМУНАЛЬНОГО ПІДПРИЄМСТВА "СЄВЄРОДОНЕЦЬКТЕПЛОКОМУНЕНЕРГО"</t>
  </si>
  <si>
    <t>(без податку на додану вартість)</t>
  </si>
  <si>
    <t>№ з/п</t>
  </si>
  <si>
    <t>Показники</t>
  </si>
  <si>
    <t>Одиниця виміру</t>
  </si>
  <si>
    <t>період, що передує базовому (факт)</t>
  </si>
  <si>
    <t>Транспортування теплової енергії інших власників для потреб:</t>
  </si>
  <si>
    <t>Тарифні витрати, тис. грн. на рік</t>
  </si>
  <si>
    <t>Тарифи, грн/Гкал:</t>
  </si>
  <si>
    <t>Для потреб населення</t>
  </si>
  <si>
    <t>Для потреб бюджетних установ</t>
  </si>
  <si>
    <t>7.1.</t>
  </si>
  <si>
    <t>7.2.</t>
  </si>
  <si>
    <t>1</t>
  </si>
  <si>
    <t>Тариф на транспортування теплової енергії інших власників</t>
  </si>
  <si>
    <t>Структура тарифу на транспортування теплової енергії інших власників</t>
  </si>
  <si>
    <t>Виробнича собівартість,  зокрема:</t>
  </si>
  <si>
    <t>тис. грн</t>
  </si>
  <si>
    <t>1.1</t>
  </si>
  <si>
    <t>прямі матеріальні витрати, зокрема:</t>
  </si>
  <si>
    <t>1.1.1</t>
  </si>
  <si>
    <t>електроенергія</t>
  </si>
  <si>
    <t>-</t>
  </si>
  <si>
    <t>1.1.2</t>
  </si>
  <si>
    <t>транспортування  теплової енергії тепловими мережами інших підприємств</t>
  </si>
  <si>
    <t>1.1.3</t>
  </si>
  <si>
    <t>вода для технологічних потреб  та водовідведення</t>
  </si>
  <si>
    <t>1.1.4</t>
  </si>
  <si>
    <t>інші прямі матеріальні витрати:</t>
  </si>
  <si>
    <t>1.1.4.1.</t>
  </si>
  <si>
    <t>у т.ч. витрати на покриття втрат теплової енергії в телових мережах:</t>
  </si>
  <si>
    <t>1.2</t>
  </si>
  <si>
    <t>Прямі витрати на оплату праці</t>
  </si>
  <si>
    <t>1.3</t>
  </si>
  <si>
    <t>інші прямі витрати, зокрема:</t>
  </si>
  <si>
    <t>1.3.1</t>
  </si>
  <si>
    <t>відрахування 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</si>
  <si>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</si>
  <si>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</si>
  <si>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</si>
  <si>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</si>
  <si>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</si>
  <si>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зокрема:</t>
  </si>
  <si>
    <t>1.4.1</t>
  </si>
  <si>
    <t>витрати на оплату праці</t>
  </si>
  <si>
    <t>1.4.2</t>
  </si>
  <si>
    <t>1.4.3</t>
  </si>
  <si>
    <t>інші витрати</t>
  </si>
  <si>
    <t>Адміністративні витрати, зокрема:</t>
  </si>
  <si>
    <t>2.1</t>
  </si>
  <si>
    <t>2.2</t>
  </si>
  <si>
    <t>відрахування на соціальні заходи</t>
  </si>
  <si>
    <t>2.3</t>
  </si>
  <si>
    <t>3</t>
  </si>
  <si>
    <t>Витрати на збут, зокрема:</t>
  </si>
  <si>
    <t>3.1</t>
  </si>
  <si>
    <t>3.2</t>
  </si>
  <si>
    <t>3.3</t>
  </si>
  <si>
    <t>інші витрати*</t>
  </si>
  <si>
    <t>4</t>
  </si>
  <si>
    <t xml:space="preserve">Інші операційні витрати * </t>
  </si>
  <si>
    <t>5</t>
  </si>
  <si>
    <t>Фінансові витрати</t>
  </si>
  <si>
    <t>6</t>
  </si>
  <si>
    <t>Повна собівартість*</t>
  </si>
  <si>
    <t>7</t>
  </si>
  <si>
    <t xml:space="preserve">Витрати на відшкодування втрат </t>
  </si>
  <si>
    <t>8</t>
  </si>
  <si>
    <t>Розрахунковий прибуток*, усього,  зокрема:</t>
  </si>
  <si>
    <t>8.1</t>
  </si>
  <si>
    <t>податок на прибуток</t>
  </si>
  <si>
    <t xml:space="preserve">тис. грн </t>
  </si>
  <si>
    <t>8.2</t>
  </si>
  <si>
    <t>дивіденди</t>
  </si>
  <si>
    <t>8.3</t>
  </si>
  <si>
    <t>резервний фонд (капітал)</t>
  </si>
  <si>
    <t>8.4</t>
  </si>
  <si>
    <t>на розвиток виробництва (виробничі інвестиції)</t>
  </si>
  <si>
    <t>8.5</t>
  </si>
  <si>
    <t>інше використання  прибутку</t>
  </si>
  <si>
    <t>9</t>
  </si>
  <si>
    <t xml:space="preserve">Вартість транспортування теплової енергії </t>
  </si>
  <si>
    <t>10</t>
  </si>
  <si>
    <t>Тариф на транспортування теплової енергії інших власників (ДП "Сєвєродонецька ТЕЦ")</t>
  </si>
  <si>
    <t>грн/Гкал</t>
  </si>
  <si>
    <t>10.1</t>
  </si>
  <si>
    <t>повна планова  собівартість  транспортування теплової енергії</t>
  </si>
  <si>
    <t>10.2</t>
  </si>
  <si>
    <t>витрати на відшкодування втрат</t>
  </si>
  <si>
    <t>10.3</t>
  </si>
  <si>
    <t>плановий прибуток</t>
  </si>
  <si>
    <t>Обсяг надходження теплової енергії  інших власників для транспортування мережами ліцензіата:</t>
  </si>
  <si>
    <t>Гкал</t>
  </si>
  <si>
    <t>11</t>
  </si>
  <si>
    <t>Втрати теплової енергії інших власників у мережах ліцензіата:</t>
  </si>
  <si>
    <t>12</t>
  </si>
  <si>
    <t>Корисний відпуск теплової енергії інших власників:</t>
  </si>
  <si>
    <t>13</t>
  </si>
  <si>
    <t>Тариф на виробництво теплової енергії ДП "Сєвєродонецька ТЕЦ", усього, зокрема:</t>
  </si>
  <si>
    <t xml:space="preserve">Додаток 5
</t>
  </si>
  <si>
    <t>Структура тарифів на теплову енергію</t>
  </si>
  <si>
    <t>Названня показників</t>
  </si>
  <si>
    <t>Усього:</t>
  </si>
  <si>
    <t>Для потреб релігійних організацій</t>
  </si>
  <si>
    <t>Для потреб інших споживачів</t>
  </si>
  <si>
    <t>базовий період (факт)</t>
  </si>
  <si>
    <t>передбачено чинним тарифом</t>
  </si>
  <si>
    <t xml:space="preserve"> плановий період</t>
  </si>
  <si>
    <t>Структура тарифів на теплову енергію, грн/Гкал</t>
  </si>
  <si>
    <t>I</t>
  </si>
  <si>
    <t xml:space="preserve">Тарифи на  теплову енергію, у тому числі: </t>
  </si>
  <si>
    <t>Тарифи на виробництво теплової енергії</t>
  </si>
  <si>
    <t>Х</t>
  </si>
  <si>
    <t>Тарифи на транспортування теплової енергії власним споживачам</t>
  </si>
  <si>
    <t>Тариф на постачання теплової енергії</t>
  </si>
  <si>
    <t>II</t>
  </si>
  <si>
    <t>Структура витрат на теплову енергію, тис. грн. на рік</t>
  </si>
  <si>
    <t>Виробнича собівартість, зокрема:</t>
  </si>
  <si>
    <t>паливо</t>
  </si>
  <si>
    <t>ел</t>
  </si>
  <si>
    <t xml:space="preserve">покупна теплова енергія </t>
  </si>
  <si>
    <t>вода для технологічних потреб та водовідведення</t>
  </si>
  <si>
    <t>1.1.5</t>
  </si>
  <si>
    <t>матеріали, запасні  частини та інші матеріальні ресурси</t>
  </si>
  <si>
    <t>прямі витрати на оплату праці</t>
  </si>
  <si>
    <t xml:space="preserve"> відрахування  на соціальні заходи</t>
  </si>
  <si>
    <t xml:space="preserve"> амортизаційні відрахування</t>
  </si>
  <si>
    <t>іп</t>
  </si>
  <si>
    <t xml:space="preserve"> інші прямі витрати</t>
  </si>
  <si>
    <t>Інші операційні витрати</t>
  </si>
  <si>
    <t>Повна собівартість</t>
  </si>
  <si>
    <t>Витрати на відшкодування втрат</t>
  </si>
  <si>
    <t>Розрахунковий прибуток, усього, зокрема:</t>
  </si>
  <si>
    <t>7.1</t>
  </si>
  <si>
    <t>7.2</t>
  </si>
  <si>
    <t xml:space="preserve"> дивіденди</t>
  </si>
  <si>
    <t>7.3</t>
  </si>
  <si>
    <t xml:space="preserve"> резервний фонд (капітал)</t>
  </si>
  <si>
    <t>7.4</t>
  </si>
  <si>
    <t>7.5</t>
  </si>
  <si>
    <t xml:space="preserve"> інше використання  прибутку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</si>
  <si>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</si>
  <si>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</si>
  <si>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паливна складова</t>
  </si>
  <si>
    <t>решта витрат, крім паливної складової</t>
  </si>
  <si>
    <t>Реалізація  теплової енергії власним споживачам</t>
  </si>
  <si>
    <t>Обсяг покупної теплової енергії</t>
  </si>
  <si>
    <t>Ціна покупної теплової енергії</t>
  </si>
  <si>
    <t>Відпуск теплової енергії з колекторів власних котелень (без господарських потреб  ліцензованої діяльності суб’єкта господарювання)</t>
  </si>
  <si>
    <t>15</t>
  </si>
  <si>
    <t>Собівартість виробництва  теплової енергії  власними  котельнями</t>
  </si>
  <si>
    <t>Таблиця 1</t>
  </si>
  <si>
    <t>2020-2021</t>
  </si>
  <si>
    <t>2021-2022</t>
  </si>
  <si>
    <t>Комунального підприємства «Сєвєродонецьктеплокомуненерго»</t>
  </si>
  <si>
    <t>на 2021-2022 рр.</t>
  </si>
</sst>
</file>

<file path=xl/styles.xml><?xml version="1.0" encoding="utf-8"?>
<styleSheet xmlns="http://schemas.openxmlformats.org/spreadsheetml/2006/main">
  <numFmts count="43">
    <numFmt numFmtId="6" formatCode="#,##0&quot;р.&quot;;[Red]\-#,##0&quot;р.&quot;"/>
    <numFmt numFmtId="7" formatCode="#,##0.00&quot;р.&quot;;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&quot;$&quot;#,##0_);\(&quot;$&quot;#,##0\)"/>
    <numFmt numFmtId="165" formatCode="#,##0;\-#,##0;&quot;-&quot;"/>
    <numFmt numFmtId="166" formatCode="#,##0.00;\-#,##0.00;&quot;-&quot;"/>
    <numFmt numFmtId="167" formatCode="#,##0%;\-#,##0%;&quot;- &quot;"/>
    <numFmt numFmtId="168" formatCode="#,##0.0%;\-#,##0.0%;&quot;- &quot;"/>
    <numFmt numFmtId="169" formatCode="#,##0.00%;\-#,##0.00%;&quot;- &quot;"/>
    <numFmt numFmtId="170" formatCode="#,##0.0;\-#,##0.0;&quot;-&quot;"/>
    <numFmt numFmtId="171" formatCode="#,##0.00_ ;\-#,##0.00\ "/>
    <numFmt numFmtId="172" formatCode="_-* #,##0.00\ _г_р_н_._-;\-* #,##0.00\ _г_р_н_._-;_-* &quot;-&quot;??\ _г_р_н_._-;_-@_-"/>
    <numFmt numFmtId="173" formatCode="_-* #,##0.00\ _г_р_н_._-;\-* #,##0.00\ _г_р_н_._-;_-* \-??\ _г_р_н_._-;_-@_-"/>
    <numFmt numFmtId="174" formatCode="\ #,##0.00&quot;         &quot;;\-#,##0.00&quot;         &quot;;&quot; -&quot;#&quot;         &quot;;@\ "/>
    <numFmt numFmtId="175" formatCode="0%;\(0%\)"/>
    <numFmt numFmtId="176" formatCode="dd\ mmm\ yyyy_);;;&quot;  &quot;@"/>
    <numFmt numFmtId="177" formatCode="[Blue]#,##0;[Blue]\(#,##0\)"/>
    <numFmt numFmtId="178" formatCode="#,##0;\(#,##0\)"/>
    <numFmt numFmtId="179" formatCode="_([$€]* #,##0.00_);_([$€]* \(#,##0.00\);_([$€]* &quot;-&quot;??_);_(@_)"/>
    <numFmt numFmtId="180" formatCode="#,##0_);\(#,##0\);&quot;- &quot;;&quot;  &quot;@"/>
    <numFmt numFmtId="181" formatCode="###\ ##0.000"/>
    <numFmt numFmtId="182" formatCode="0.0_)"/>
    <numFmt numFmtId="183" formatCode="&quot;$&quot;#,##0;[Red]\-&quot;$&quot;#,##0"/>
    <numFmt numFmtId="184" formatCode="&quot;$&quot;#,##0.00;[Red]\-&quot;$&quot;#,##0.00"/>
    <numFmt numFmtId="185" formatCode="\ \ @"/>
    <numFmt numFmtId="186" formatCode="\ \ \ \ @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_(&quot;$&quot;* #,##0.00_);_(&quot;$&quot;* \(#,##0.00\);_(&quot;$&quot;* &quot;-&quot;??_);_(@_)"/>
    <numFmt numFmtId="190" formatCode="_(\$* #,##0.00_);_(\$* \(#,##0.00\);_(\$* \-??_);_(@_)"/>
    <numFmt numFmtId="191" formatCode="0.0"/>
    <numFmt numFmtId="192" formatCode="0.0;\(0.0\);\ ;\-"/>
    <numFmt numFmtId="193" formatCode="_-* #,##0_₴_-;\-* #,##0_₴_-;_-* &quot;-&quot;_₴_-;_-@_-"/>
    <numFmt numFmtId="194" formatCode="_-* #,##0.00_₴_-;\-* #,##0.00_₴_-;_-* &quot;-&quot;??_₴_-;_-@_-"/>
    <numFmt numFmtId="195" formatCode="_-* #,##0\ _к_._-;\-* #,##0\ _к_._-;_-* &quot;-&quot;\ _к_._-;_-@_-"/>
    <numFmt numFmtId="196" formatCode="_-* #,##0.00\ _₽_-;\-* #,##0.00\ _₽_-;_-* &quot;-&quot;??\ _₽_-;_-@_-"/>
    <numFmt numFmtId="197" formatCode="\ #,##0.00\ ;&quot; (&quot;#,##0.00\);&quot; -&quot;#\ ;@\ "/>
    <numFmt numFmtId="198" formatCode="_(* #,##0.00_);_(* \(#,##0.00\);_(* \-??_);_(@_)"/>
    <numFmt numFmtId="199" formatCode="_(* #,##0.00_);_(* \(#,##0.00\);_(* &quot;-&quot;??_);_(@_)"/>
    <numFmt numFmtId="200" formatCode="_-* #,##0.00_₴_-;\-* #,##0.00_₴_-;_-* \-??_₴_-;_-@_-"/>
    <numFmt numFmtId="201" formatCode="_-* #,##0.0\ _г_р_н_._-;\-* #,##0.0\ _г_р_н_._-;_-* &quot;-&quot;??\ _г_р_н_._-;_-@_-"/>
    <numFmt numFmtId="202" formatCode="_-* #,##0.00_р_._-;\-* #,##0.00_р_._-;_-* \-??_р_._-;_-@_-"/>
  </numFmts>
  <fonts count="1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indexed="14"/>
      <name val="Calibri"/>
      <family val="2"/>
    </font>
    <font>
      <sz val="10"/>
      <color indexed="16"/>
      <name val="Arial"/>
      <family val="2"/>
      <charset val="204"/>
    </font>
    <font>
      <b/>
      <sz val="10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  <charset val="204"/>
    </font>
    <font>
      <sz val="10"/>
      <name val="Arial Cyr"/>
    </font>
    <font>
      <sz val="10"/>
      <color indexed="0"/>
      <name val="MS Sans Serif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10"/>
      <color indexed="9"/>
      <name val="Arial"/>
      <family val="2"/>
      <charset val="204"/>
    </font>
    <font>
      <i/>
      <sz val="11"/>
      <color indexed="23"/>
      <name val="Calibri"/>
      <family val="2"/>
    </font>
    <font>
      <i/>
      <sz val="10"/>
      <color indexed="23"/>
      <name val="Arial"/>
      <family val="2"/>
      <charset val="204"/>
    </font>
    <font>
      <sz val="10"/>
      <name val="FreeSet"/>
      <family val="2"/>
    </font>
    <font>
      <sz val="11"/>
      <color indexed="17"/>
      <name val="Calibri"/>
      <family val="2"/>
    </font>
    <font>
      <sz val="10"/>
      <color indexed="17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24"/>
      <color indexed="8"/>
      <name val="Arial"/>
      <family val="2"/>
      <charset val="204"/>
    </font>
    <font>
      <b/>
      <sz val="15"/>
      <color indexed="62"/>
      <name val="Calibri"/>
      <family val="2"/>
    </font>
    <font>
      <sz val="18"/>
      <color indexed="8"/>
      <name val="Arial"/>
      <family val="2"/>
      <charset val="204"/>
    </font>
    <font>
      <b/>
      <sz val="13"/>
      <color indexed="62"/>
      <name val="Calibri"/>
      <family val="2"/>
    </font>
    <font>
      <sz val="12"/>
      <color indexed="8"/>
      <name val="Arial"/>
      <family val="2"/>
      <charset val="204"/>
    </font>
    <font>
      <b/>
      <sz val="11"/>
      <color indexed="62"/>
      <name val="Calibri"/>
      <family val="2"/>
    </font>
    <font>
      <sz val="8"/>
      <color indexed="16"/>
      <name val="Arial MT"/>
    </font>
    <font>
      <u/>
      <sz val="10"/>
      <color indexed="12"/>
      <name val="Arial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19"/>
      <name val="Arial"/>
      <family val="2"/>
      <charset val="204"/>
    </font>
    <font>
      <sz val="12"/>
      <name val="Arial"/>
      <family val="2"/>
      <charset val="204"/>
    </font>
    <font>
      <sz val="8"/>
      <name val="Arial MT"/>
    </font>
    <font>
      <sz val="10"/>
      <color indexed="63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 CE"/>
      <family val="2"/>
      <charset val="238"/>
    </font>
    <font>
      <b/>
      <sz val="12"/>
      <name val="Arial CE"/>
      <family val="2"/>
      <charset val="204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2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21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2"/>
      <name val="Courier"/>
      <family val="1"/>
      <charset val="204"/>
    </font>
    <font>
      <sz val="10"/>
      <color indexed="8"/>
      <name val="Arial Cyr"/>
      <family val="2"/>
      <charset val="204"/>
    </font>
    <font>
      <sz val="8"/>
      <name val="Arial"/>
      <family val="2"/>
      <charset val="204"/>
    </font>
    <font>
      <sz val="9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1"/>
    </font>
    <font>
      <sz val="9"/>
      <color indexed="8"/>
      <name val="Times New Roman"/>
      <family val="2"/>
      <charset val="204"/>
    </font>
    <font>
      <sz val="11"/>
      <name val="Times New Roman Cyr"/>
      <family val="1"/>
      <charset val="204"/>
    </font>
    <font>
      <sz val="12"/>
      <name val="Journal"/>
    </font>
    <font>
      <sz val="10"/>
      <name val="Petersburg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0070C0"/>
      <name val="Times New Roman"/>
      <family val="1"/>
      <charset val="204"/>
    </font>
    <font>
      <b/>
      <sz val="8"/>
      <color rgb="FFFF000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rgb="FF0070C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9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8"/>
        <bgColor indexed="44"/>
      </patternFill>
    </fill>
    <fill>
      <patternFill patternType="solid">
        <fgColor indexed="31"/>
        <bgColor indexed="48"/>
      </patternFill>
    </fill>
    <fill>
      <patternFill patternType="solid">
        <fgColor indexed="29"/>
        <bgColor indexed="25"/>
      </patternFill>
    </fill>
    <fill>
      <patternFill patternType="solid">
        <fgColor indexed="45"/>
        <bgColor indexed="61"/>
      </patternFill>
    </fill>
    <fill>
      <patternFill patternType="solid">
        <fgColor indexed="35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1"/>
      </patternFill>
    </fill>
    <fill>
      <patternFill patternType="solid">
        <fgColor indexed="15"/>
        <bgColor indexed="48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  <bgColor indexed="46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48"/>
      </patternFill>
    </fill>
    <fill>
      <patternFill patternType="solid">
        <fgColor indexed="25"/>
        <bgColor indexed="2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38"/>
      </patternFill>
    </fill>
    <fill>
      <patternFill patternType="solid">
        <fgColor indexed="24"/>
        <bgColor indexed="55"/>
      </patternFill>
    </fill>
    <fill>
      <patternFill patternType="solid">
        <fgColor indexed="52"/>
        <bgColor indexed="25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6"/>
        <b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49"/>
      </patternFill>
    </fill>
    <fill>
      <patternFill patternType="solid">
        <fgColor indexed="62"/>
        <bgColor indexed="28"/>
      </patternFill>
    </fill>
    <fill>
      <patternFill patternType="solid">
        <fgColor indexed="50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8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34"/>
      </patternFill>
    </fill>
    <fill>
      <patternFill patternType="solid">
        <fgColor indexed="43"/>
        <bgColor indexed="3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79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0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2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7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22" borderId="0" applyNumberFormat="0" applyBorder="0" applyProtection="0">
      <alignment horizontal="left"/>
    </xf>
    <xf numFmtId="0" fontId="33" fillId="9" borderId="0" applyNumberFormat="0" applyBorder="0" applyAlignment="0" applyProtection="0"/>
    <xf numFmtId="0" fontId="33" fillId="23" borderId="0" applyNumberFormat="0" applyBorder="0" applyProtection="0">
      <alignment horizontal="left"/>
    </xf>
    <xf numFmtId="0" fontId="33" fillId="12" borderId="0" applyNumberFormat="0" applyBorder="0" applyAlignment="0" applyProtection="0"/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24" borderId="0" applyNumberFormat="0" applyBorder="0" applyProtection="0">
      <alignment horizontal="left"/>
    </xf>
    <xf numFmtId="0" fontId="33" fillId="12" borderId="0" applyNumberFormat="0" applyBorder="0" applyAlignment="0" applyProtection="0"/>
    <xf numFmtId="0" fontId="33" fillId="25" borderId="0" applyNumberFormat="0" applyBorder="0" applyProtection="0">
      <alignment horizontal="left"/>
    </xf>
    <xf numFmtId="0" fontId="33" fillId="16" borderId="0" applyNumberFormat="0" applyBorder="0" applyAlignment="0" applyProtection="0"/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16" borderId="0" applyNumberFormat="0" applyBorder="0" applyAlignment="0" applyProtection="0"/>
    <xf numFmtId="0" fontId="33" fillId="17" borderId="0" applyNumberFormat="0" applyBorder="0" applyProtection="0">
      <alignment horizontal="left"/>
    </xf>
    <xf numFmtId="0" fontId="33" fillId="18" borderId="0" applyNumberFormat="0" applyBorder="0" applyAlignment="0" applyProtection="0"/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27" borderId="0" applyNumberFormat="0" applyBorder="0" applyProtection="0">
      <alignment horizontal="left"/>
    </xf>
    <xf numFmtId="0" fontId="33" fillId="18" borderId="0" applyNumberFormat="0" applyBorder="0" applyAlignment="0" applyProtection="0"/>
    <xf numFmtId="0" fontId="33" fillId="28" borderId="0" applyNumberFormat="0" applyBorder="0" applyProtection="0">
      <alignment horizontal="left"/>
    </xf>
    <xf numFmtId="0" fontId="33" fillId="7" borderId="0" applyNumberFormat="0" applyBorder="0" applyAlignment="0" applyProtection="0"/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7" borderId="0" applyNumberFormat="0" applyBorder="0" applyAlignment="0" applyProtection="0"/>
    <xf numFmtId="0" fontId="33" fillId="20" borderId="0" applyNumberFormat="0" applyBorder="0" applyProtection="0">
      <alignment horizontal="left"/>
    </xf>
    <xf numFmtId="0" fontId="33" fillId="5" borderId="0" applyNumberFormat="0" applyBorder="0" applyAlignment="0" applyProtection="0"/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30" borderId="0" applyNumberFormat="0" applyBorder="0" applyProtection="0">
      <alignment horizontal="left"/>
    </xf>
    <xf numFmtId="0" fontId="33" fillId="5" borderId="0" applyNumberFormat="0" applyBorder="0" applyAlignment="0" applyProtection="0"/>
    <xf numFmtId="0" fontId="33" fillId="31" borderId="0" applyNumberFormat="0" applyBorder="0" applyProtection="0">
      <alignment horizontal="left"/>
    </xf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2" borderId="0" applyNumberFormat="0" applyBorder="0" applyAlignment="0" applyProtection="0"/>
    <xf numFmtId="0" fontId="32" fillId="35" borderId="0" applyNumberFormat="0" applyBorder="0" applyAlignment="0" applyProtection="0"/>
    <xf numFmtId="0" fontId="32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2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3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1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35" borderId="0" applyNumberFormat="0" applyBorder="0" applyAlignment="0" applyProtection="0"/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35" borderId="0" applyNumberFormat="0" applyBorder="0" applyAlignment="0" applyProtection="0"/>
    <xf numFmtId="0" fontId="33" fillId="46" borderId="0" applyNumberFormat="0" applyBorder="0" applyProtection="0">
      <alignment horizontal="left"/>
    </xf>
    <xf numFmtId="0" fontId="33" fillId="33" borderId="0" applyNumberFormat="0" applyBorder="0" applyAlignment="0" applyProtection="0"/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47" borderId="0" applyNumberFormat="0" applyBorder="0" applyProtection="0">
      <alignment horizontal="left"/>
    </xf>
    <xf numFmtId="0" fontId="33" fillId="33" borderId="0" applyNumberFormat="0" applyBorder="0" applyAlignment="0" applyProtection="0"/>
    <xf numFmtId="0" fontId="33" fillId="24" borderId="0" applyNumberFormat="0" applyBorder="0" applyProtection="0">
      <alignment horizontal="left"/>
    </xf>
    <xf numFmtId="0" fontId="33" fillId="41" borderId="0" applyNumberFormat="0" applyBorder="0" applyAlignment="0" applyProtection="0"/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26" borderId="0" applyNumberFormat="0" applyBorder="0" applyProtection="0">
      <alignment horizontal="left"/>
    </xf>
    <xf numFmtId="0" fontId="33" fillId="41" borderId="0" applyNumberFormat="0" applyBorder="0" applyAlignment="0" applyProtection="0"/>
    <xf numFmtId="0" fontId="33" fillId="42" borderId="0" applyNumberFormat="0" applyBorder="0" applyProtection="0">
      <alignment horizontal="left"/>
    </xf>
    <xf numFmtId="0" fontId="33" fillId="18" borderId="0" applyNumberFormat="0" applyBorder="0" applyAlignment="0" applyProtection="0"/>
    <xf numFmtId="0" fontId="33" fillId="48" borderId="0" applyNumberFormat="0" applyBorder="0" applyProtection="0">
      <alignment horizontal="left"/>
    </xf>
    <xf numFmtId="0" fontId="33" fillId="48" borderId="0" applyNumberFormat="0" applyBorder="0" applyProtection="0">
      <alignment horizontal="left"/>
    </xf>
    <xf numFmtId="0" fontId="33" fillId="48" borderId="0" applyNumberFormat="0" applyBorder="0" applyProtection="0">
      <alignment horizontal="left"/>
    </xf>
    <xf numFmtId="0" fontId="33" fillId="48" borderId="0" applyNumberFormat="0" applyBorder="0" applyProtection="0">
      <alignment horizontal="left"/>
    </xf>
    <xf numFmtId="0" fontId="33" fillId="48" borderId="0" applyNumberFormat="0" applyBorder="0" applyProtection="0">
      <alignment horizontal="left"/>
    </xf>
    <xf numFmtId="0" fontId="33" fillId="48" borderId="0" applyNumberFormat="0" applyBorder="0" applyProtection="0">
      <alignment horizontal="left"/>
    </xf>
    <xf numFmtId="0" fontId="33" fillId="48" borderId="0" applyNumberFormat="0" applyBorder="0" applyProtection="0">
      <alignment horizontal="left"/>
    </xf>
    <xf numFmtId="0" fontId="33" fillId="48" borderId="0" applyNumberFormat="0" applyBorder="0" applyProtection="0">
      <alignment horizontal="left"/>
    </xf>
    <xf numFmtId="0" fontId="33" fillId="18" borderId="0" applyNumberFormat="0" applyBorder="0" applyAlignment="0" applyProtection="0"/>
    <xf numFmtId="0" fontId="33" fillId="28" borderId="0" applyNumberFormat="0" applyBorder="0" applyProtection="0">
      <alignment horizontal="left"/>
    </xf>
    <xf numFmtId="0" fontId="33" fillId="35" borderId="0" applyNumberFormat="0" applyBorder="0" applyAlignment="0" applyProtection="0"/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29" borderId="0" applyNumberFormat="0" applyBorder="0" applyProtection="0">
      <alignment horizontal="left"/>
    </xf>
    <xf numFmtId="0" fontId="33" fillId="35" borderId="0" applyNumberFormat="0" applyBorder="0" applyAlignment="0" applyProtection="0"/>
    <xf numFmtId="0" fontId="33" fillId="46" borderId="0" applyNumberFormat="0" applyBorder="0" applyProtection="0">
      <alignment horizontal="left"/>
    </xf>
    <xf numFmtId="0" fontId="33" fillId="44" borderId="0" applyNumberFormat="0" applyBorder="0" applyAlignment="0" applyProtection="0"/>
    <xf numFmtId="0" fontId="33" fillId="49" borderId="0" applyNumberFormat="0" applyBorder="0" applyProtection="0">
      <alignment horizontal="left"/>
    </xf>
    <xf numFmtId="0" fontId="33" fillId="49" borderId="0" applyNumberFormat="0" applyBorder="0" applyProtection="0">
      <alignment horizontal="left"/>
    </xf>
    <xf numFmtId="0" fontId="33" fillId="49" borderId="0" applyNumberFormat="0" applyBorder="0" applyProtection="0">
      <alignment horizontal="left"/>
    </xf>
    <xf numFmtId="0" fontId="33" fillId="49" borderId="0" applyNumberFormat="0" applyBorder="0" applyProtection="0">
      <alignment horizontal="left"/>
    </xf>
    <xf numFmtId="0" fontId="33" fillId="49" borderId="0" applyNumberFormat="0" applyBorder="0" applyProtection="0">
      <alignment horizontal="left"/>
    </xf>
    <xf numFmtId="0" fontId="33" fillId="49" borderId="0" applyNumberFormat="0" applyBorder="0" applyProtection="0">
      <alignment horizontal="left"/>
    </xf>
    <xf numFmtId="0" fontId="33" fillId="49" borderId="0" applyNumberFormat="0" applyBorder="0" applyProtection="0">
      <alignment horizontal="left"/>
    </xf>
    <xf numFmtId="0" fontId="33" fillId="49" borderId="0" applyNumberFormat="0" applyBorder="0" applyProtection="0">
      <alignment horizontal="left"/>
    </xf>
    <xf numFmtId="0" fontId="33" fillId="44" borderId="0" applyNumberFormat="0" applyBorder="0" applyAlignment="0" applyProtection="0"/>
    <xf numFmtId="0" fontId="33" fillId="45" borderId="0" applyNumberFormat="0" applyBorder="0" applyProtection="0">
      <alignment horizontal="left"/>
    </xf>
    <xf numFmtId="0" fontId="34" fillId="50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4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33" borderId="0" applyNumberFormat="0" applyBorder="0" applyAlignment="0" applyProtection="0"/>
    <xf numFmtId="0" fontId="35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34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54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4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56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52" borderId="0" applyNumberFormat="0" applyBorder="0" applyAlignment="0" applyProtection="0"/>
    <xf numFmtId="0" fontId="35" fillId="29" borderId="0" applyNumberFormat="0" applyBorder="0" applyProtection="0">
      <alignment horizontal="left"/>
    </xf>
    <xf numFmtId="0" fontId="35" fillId="29" borderId="0" applyNumberFormat="0" applyBorder="0" applyProtection="0">
      <alignment horizontal="left"/>
    </xf>
    <xf numFmtId="0" fontId="35" fillId="29" borderId="0" applyNumberFormat="0" applyBorder="0" applyProtection="0">
      <alignment horizontal="left"/>
    </xf>
    <xf numFmtId="0" fontId="35" fillId="29" borderId="0" applyNumberFormat="0" applyBorder="0" applyProtection="0">
      <alignment horizontal="left"/>
    </xf>
    <xf numFmtId="0" fontId="35" fillId="58" borderId="0" applyNumberFormat="0" applyBorder="0" applyProtection="0">
      <alignment horizontal="left"/>
    </xf>
    <xf numFmtId="0" fontId="35" fillId="33" borderId="0" applyNumberFormat="0" applyBorder="0" applyAlignment="0" applyProtection="0"/>
    <xf numFmtId="0" fontId="35" fillId="47" borderId="0" applyNumberFormat="0" applyBorder="0" applyProtection="0">
      <alignment horizontal="left"/>
    </xf>
    <xf numFmtId="0" fontId="35" fillId="47" borderId="0" applyNumberFormat="0" applyBorder="0" applyProtection="0">
      <alignment horizontal="left"/>
    </xf>
    <xf numFmtId="0" fontId="35" fillId="47" borderId="0" applyNumberFormat="0" applyBorder="0" applyProtection="0">
      <alignment horizontal="left"/>
    </xf>
    <xf numFmtId="0" fontId="35" fillId="47" borderId="0" applyNumberFormat="0" applyBorder="0" applyProtection="0">
      <alignment horizontal="left"/>
    </xf>
    <xf numFmtId="0" fontId="35" fillId="24" borderId="0" applyNumberFormat="0" applyBorder="0" applyProtection="0">
      <alignment horizontal="left"/>
    </xf>
    <xf numFmtId="0" fontId="35" fillId="41" borderId="0" applyNumberFormat="0" applyBorder="0" applyAlignment="0" applyProtection="0"/>
    <xf numFmtId="0" fontId="35" fillId="26" borderId="0" applyNumberFormat="0" applyBorder="0" applyProtection="0">
      <alignment horizontal="left"/>
    </xf>
    <xf numFmtId="0" fontId="35" fillId="26" borderId="0" applyNumberFormat="0" applyBorder="0" applyProtection="0">
      <alignment horizontal="left"/>
    </xf>
    <xf numFmtId="0" fontId="35" fillId="26" borderId="0" applyNumberFormat="0" applyBorder="0" applyProtection="0">
      <alignment horizontal="left"/>
    </xf>
    <xf numFmtId="0" fontId="35" fillId="26" borderId="0" applyNumberFormat="0" applyBorder="0" applyProtection="0">
      <alignment horizontal="left"/>
    </xf>
    <xf numFmtId="0" fontId="35" fillId="42" borderId="0" applyNumberFormat="0" applyBorder="0" applyProtection="0">
      <alignment horizontal="left"/>
    </xf>
    <xf numFmtId="0" fontId="35" fillId="54" borderId="0" applyNumberFormat="0" applyBorder="0" applyAlignment="0" applyProtection="0"/>
    <xf numFmtId="0" fontId="35" fillId="59" borderId="0" applyNumberFormat="0" applyBorder="0" applyProtection="0">
      <alignment horizontal="left"/>
    </xf>
    <xf numFmtId="0" fontId="35" fillId="59" borderId="0" applyNumberFormat="0" applyBorder="0" applyProtection="0">
      <alignment horizontal="left"/>
    </xf>
    <xf numFmtId="0" fontId="35" fillId="59" borderId="0" applyNumberFormat="0" applyBorder="0" applyProtection="0">
      <alignment horizontal="left"/>
    </xf>
    <xf numFmtId="0" fontId="35" fillId="59" borderId="0" applyNumberFormat="0" applyBorder="0" applyProtection="0">
      <alignment horizontal="left"/>
    </xf>
    <xf numFmtId="0" fontId="35" fillId="55" borderId="0" applyNumberFormat="0" applyBorder="0" applyProtection="0">
      <alignment horizontal="left"/>
    </xf>
    <xf numFmtId="0" fontId="35" fillId="50" borderId="0" applyNumberFormat="0" applyBorder="0" applyAlignment="0" applyProtection="0"/>
    <xf numFmtId="0" fontId="35" fillId="29" borderId="0" applyNumberFormat="0" applyBorder="0" applyProtection="0">
      <alignment horizontal="left"/>
    </xf>
    <xf numFmtId="0" fontId="35" fillId="29" borderId="0" applyNumberFormat="0" applyBorder="0" applyProtection="0">
      <alignment horizontal="left"/>
    </xf>
    <xf numFmtId="0" fontId="35" fillId="29" borderId="0" applyNumberFormat="0" applyBorder="0" applyProtection="0">
      <alignment horizontal="left"/>
    </xf>
    <xf numFmtId="0" fontId="35" fillId="29" borderId="0" applyNumberFormat="0" applyBorder="0" applyProtection="0">
      <alignment horizontal="left"/>
    </xf>
    <xf numFmtId="0" fontId="35" fillId="51" borderId="0" applyNumberFormat="0" applyBorder="0" applyProtection="0">
      <alignment horizontal="left"/>
    </xf>
    <xf numFmtId="0" fontId="35" fillId="56" borderId="0" applyNumberFormat="0" applyBorder="0" applyAlignment="0" applyProtection="0"/>
    <xf numFmtId="0" fontId="35" fillId="24" borderId="0" applyNumberFormat="0" applyBorder="0" applyProtection="0">
      <alignment horizontal="left"/>
    </xf>
    <xf numFmtId="0" fontId="35" fillId="24" borderId="0" applyNumberFormat="0" applyBorder="0" applyProtection="0">
      <alignment horizontal="left"/>
    </xf>
    <xf numFmtId="0" fontId="35" fillId="24" borderId="0" applyNumberFormat="0" applyBorder="0" applyProtection="0">
      <alignment horizontal="left"/>
    </xf>
    <xf numFmtId="0" fontId="35" fillId="24" borderId="0" applyNumberFormat="0" applyBorder="0" applyProtection="0">
      <alignment horizontal="left"/>
    </xf>
    <xf numFmtId="0" fontId="35" fillId="60" borderId="0" applyNumberFormat="0" applyBorder="0" applyProtection="0">
      <alignment horizontal="left"/>
    </xf>
    <xf numFmtId="0" fontId="36" fillId="0" borderId="0" applyNumberFormat="0" applyFill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50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50" borderId="0" applyNumberFormat="0" applyBorder="0" applyAlignment="0" applyProtection="0"/>
    <xf numFmtId="0" fontId="34" fillId="65" borderId="0" applyNumberFormat="0" applyBorder="0" applyAlignment="0" applyProtection="0"/>
    <xf numFmtId="0" fontId="38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8" fillId="12" borderId="0" applyNumberFormat="0" applyBorder="0" applyAlignment="0" applyProtection="0"/>
    <xf numFmtId="164" fontId="40" fillId="0" borderId="4" applyAlignment="0" applyProtection="0"/>
    <xf numFmtId="164" fontId="40" fillId="0" borderId="4" applyAlignment="0" applyProtection="0"/>
    <xf numFmtId="165" fontId="41" fillId="0" borderId="0" applyFill="0" applyBorder="0" applyAlignment="0"/>
    <xf numFmtId="166" fontId="41" fillId="0" borderId="0" applyFill="0" applyBorder="0" applyAlignment="0"/>
    <xf numFmtId="167" fontId="41" fillId="0" borderId="0" applyFill="0" applyBorder="0" applyAlignment="0"/>
    <xf numFmtId="168" fontId="41" fillId="0" borderId="0" applyFill="0" applyBorder="0" applyAlignment="0"/>
    <xf numFmtId="169" fontId="41" fillId="0" borderId="0" applyFill="0" applyBorder="0" applyAlignment="0"/>
    <xf numFmtId="165" fontId="41" fillId="0" borderId="0" applyFill="0" applyBorder="0" applyAlignment="0"/>
    <xf numFmtId="170" fontId="41" fillId="0" borderId="0" applyFill="0" applyBorder="0" applyAlignment="0"/>
    <xf numFmtId="166" fontId="41" fillId="0" borderId="0" applyFill="0" applyBorder="0" applyAlignment="0"/>
    <xf numFmtId="0" fontId="42" fillId="4" borderId="14" applyNumberFormat="0" applyAlignment="0" applyProtection="0"/>
    <xf numFmtId="0" fontId="42" fillId="4" borderId="14" applyNumberFormat="0" applyAlignment="0" applyProtection="0"/>
    <xf numFmtId="0" fontId="42" fillId="4" borderId="14" applyNumberFormat="0" applyAlignment="0" applyProtection="0"/>
    <xf numFmtId="0" fontId="42" fillId="4" borderId="14" applyNumberFormat="0" applyAlignment="0" applyProtection="0"/>
    <xf numFmtId="0" fontId="43" fillId="66" borderId="15" applyNumberFormat="0" applyAlignment="0" applyProtection="0"/>
    <xf numFmtId="49" fontId="44" fillId="0" borderId="13">
      <alignment horizontal="center" vertical="center"/>
      <protection locked="0"/>
    </xf>
    <xf numFmtId="171" fontId="19" fillId="0" borderId="16" applyBorder="0" applyAlignment="0">
      <alignment horizontal="right" wrapText="1"/>
    </xf>
    <xf numFmtId="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2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28" fillId="0" borderId="0" applyFill="0" applyBorder="0" applyAlignment="0" applyProtection="0"/>
    <xf numFmtId="174" fontId="28" fillId="0" borderId="0" applyFill="0" applyBorder="0" applyAlignment="0" applyProtection="0"/>
    <xf numFmtId="173" fontId="28" fillId="0" borderId="0" applyFill="0" applyBorder="0" applyAlignment="0" applyProtection="0"/>
    <xf numFmtId="173" fontId="31" fillId="0" borderId="0" applyFill="0" applyBorder="0" applyAlignment="0" applyProtection="0"/>
    <xf numFmtId="172" fontId="45" fillId="0" borderId="0" applyFont="0" applyFill="0" applyBorder="0" applyAlignment="0" applyProtection="0"/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1" fontId="19" fillId="0" borderId="16" applyBorder="0" applyAlignment="0">
      <alignment horizontal="right" wrapText="1"/>
    </xf>
    <xf numFmtId="175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76" fontId="26" fillId="0" borderId="0" applyFont="0" applyFill="0" applyBorder="0" applyAlignment="0" applyProtection="0"/>
    <xf numFmtId="14" fontId="41" fillId="0" borderId="0" applyFill="0" applyBorder="0" applyAlignment="0"/>
    <xf numFmtId="49" fontId="31" fillId="0" borderId="13">
      <alignment horizontal="left" vertical="center"/>
      <protection locked="0"/>
    </xf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65" fontId="48" fillId="0" borderId="0" applyFill="0" applyBorder="0" applyAlignment="0"/>
    <xf numFmtId="166" fontId="48" fillId="0" borderId="0" applyFill="0" applyBorder="0" applyAlignment="0"/>
    <xf numFmtId="165" fontId="48" fillId="0" borderId="0" applyFill="0" applyBorder="0" applyAlignment="0"/>
    <xf numFmtId="170" fontId="48" fillId="0" borderId="0" applyFill="0" applyBorder="0" applyAlignment="0"/>
    <xf numFmtId="166" fontId="48" fillId="0" borderId="0" applyFill="0" applyBorder="0" applyAlignment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17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0" fontId="48" fillId="0" borderId="0" applyNumberFormat="0" applyFill="0" applyBorder="0" applyAlignment="0" applyProtection="0"/>
    <xf numFmtId="181" fontId="52" fillId="0" borderId="0" applyAlignment="0">
      <alignment wrapText="1"/>
    </xf>
    <xf numFmtId="0" fontId="53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3" fillId="16" borderId="0" applyNumberFormat="0" applyBorder="0" applyAlignment="0" applyProtection="0"/>
    <xf numFmtId="38" fontId="55" fillId="68" borderId="0" applyNumberFormat="0" applyBorder="0" applyAlignment="0" applyProtection="0"/>
    <xf numFmtId="0" fontId="56" fillId="0" borderId="17" applyNumberFormat="0" applyAlignment="0" applyProtection="0">
      <alignment horizontal="left" vertical="center"/>
    </xf>
    <xf numFmtId="0" fontId="56" fillId="0" borderId="17" applyNumberFormat="0" applyAlignment="0" applyProtection="0">
      <alignment horizontal="left" vertical="center"/>
    </xf>
    <xf numFmtId="0" fontId="56" fillId="0" borderId="17" applyNumberFormat="0" applyAlignment="0" applyProtection="0">
      <alignment horizontal="left" vertical="center"/>
    </xf>
    <xf numFmtId="0" fontId="56" fillId="0" borderId="17" applyNumberFormat="0" applyAlignment="0" applyProtection="0">
      <alignment horizontal="left" vertical="center"/>
    </xf>
    <xf numFmtId="0" fontId="56" fillId="0" borderId="17" applyNumberFormat="0" applyAlignment="0" applyProtection="0">
      <alignment horizontal="left" vertical="center"/>
    </xf>
    <xf numFmtId="0" fontId="56" fillId="0" borderId="17" applyNumberFormat="0" applyAlignment="0" applyProtection="0">
      <alignment horizontal="left" vertical="center"/>
    </xf>
    <xf numFmtId="0" fontId="56" fillId="0" borderId="9">
      <alignment horizontal="left" vertical="center"/>
    </xf>
    <xf numFmtId="0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2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62" fillId="0" borderId="20" applyNumberFormat="0" applyFill="0" applyAlignment="0" applyProtection="0"/>
    <xf numFmtId="0" fontId="62" fillId="0" borderId="0" applyNumberFormat="0" applyFill="0" applyBorder="0" applyAlignment="0" applyProtection="0"/>
    <xf numFmtId="182" fontId="63" fillId="0" borderId="0" applyNumberFormat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/>
    <xf numFmtId="0" fontId="66" fillId="5" borderId="14" applyNumberFormat="0" applyAlignment="0" applyProtection="0"/>
    <xf numFmtId="10" fontId="55" fillId="69" borderId="13" applyNumberFormat="0" applyBorder="0" applyAlignment="0" applyProtection="0"/>
    <xf numFmtId="0" fontId="66" fillId="5" borderId="14" applyNumberFormat="0" applyAlignment="0" applyProtection="0"/>
    <xf numFmtId="0" fontId="66" fillId="5" borderId="14" applyNumberFormat="0" applyAlignment="0" applyProtection="0"/>
    <xf numFmtId="0" fontId="66" fillId="5" borderId="14" applyNumberFormat="0" applyAlignment="0" applyProtection="0"/>
    <xf numFmtId="0" fontId="66" fillId="5" borderId="14" applyNumberFormat="0" applyAlignment="0" applyProtection="0"/>
    <xf numFmtId="0" fontId="66" fillId="5" borderId="14" applyNumberFormat="0" applyAlignment="0" applyProtection="0"/>
    <xf numFmtId="0" fontId="66" fillId="5" borderId="14" applyNumberFormat="0" applyAlignment="0" applyProtection="0"/>
    <xf numFmtId="49" fontId="31" fillId="0" borderId="0" applyNumberFormat="0" applyFont="0" applyAlignment="0">
      <alignment vertical="top" wrapText="1"/>
      <protection locked="0"/>
    </xf>
    <xf numFmtId="49" fontId="31" fillId="0" borderId="0" applyNumberFormat="0" applyFont="0" applyAlignment="0">
      <alignment vertical="top" wrapText="1"/>
    </xf>
    <xf numFmtId="49" fontId="31" fillId="0" borderId="0" applyNumberFormat="0" applyFont="0" applyAlignment="0">
      <alignment vertical="top" wrapText="1"/>
    </xf>
    <xf numFmtId="49" fontId="31" fillId="0" borderId="0" applyNumberFormat="0" applyFont="0" applyAlignment="0">
      <alignment vertical="top" wrapText="1"/>
    </xf>
    <xf numFmtId="0" fontId="31" fillId="0" borderId="0" applyNumberFormat="0" applyAlignment="0">
      <protection locked="0"/>
    </xf>
    <xf numFmtId="49" fontId="67" fillId="70" borderId="21">
      <alignment horizontal="left" vertical="center"/>
      <protection locked="0"/>
    </xf>
    <xf numFmtId="4" fontId="67" fillId="70" borderId="21">
      <alignment horizontal="right" vertical="center"/>
      <protection locked="0"/>
    </xf>
    <xf numFmtId="4" fontId="68" fillId="70" borderId="21">
      <alignment horizontal="right" vertical="center"/>
      <protection locked="0"/>
    </xf>
    <xf numFmtId="49" fontId="69" fillId="70" borderId="13">
      <alignment horizontal="left" vertical="center"/>
      <protection locked="0"/>
    </xf>
    <xf numFmtId="49" fontId="70" fillId="70" borderId="13">
      <alignment horizontal="left" vertical="center"/>
      <protection locked="0"/>
    </xf>
    <xf numFmtId="4" fontId="69" fillId="70" borderId="13">
      <alignment horizontal="right" vertical="center"/>
      <protection locked="0"/>
    </xf>
    <xf numFmtId="4" fontId="71" fillId="70" borderId="13">
      <alignment horizontal="right" vertical="center"/>
      <protection locked="0"/>
    </xf>
    <xf numFmtId="49" fontId="44" fillId="70" borderId="13">
      <alignment horizontal="left" vertical="center"/>
      <protection locked="0"/>
    </xf>
    <xf numFmtId="49" fontId="68" fillId="70" borderId="13">
      <alignment horizontal="left" vertical="center"/>
      <protection locked="0"/>
    </xf>
    <xf numFmtId="4" fontId="44" fillId="70" borderId="13">
      <alignment horizontal="right" vertical="center"/>
      <protection locked="0"/>
    </xf>
    <xf numFmtId="4" fontId="68" fillId="70" borderId="13">
      <alignment horizontal="right" vertical="center"/>
      <protection locked="0"/>
    </xf>
    <xf numFmtId="49" fontId="72" fillId="70" borderId="13">
      <alignment horizontal="left" vertical="center"/>
      <protection locked="0"/>
    </xf>
    <xf numFmtId="49" fontId="73" fillId="70" borderId="13">
      <alignment horizontal="left" vertical="center"/>
      <protection locked="0"/>
    </xf>
    <xf numFmtId="4" fontId="72" fillId="70" borderId="13">
      <alignment horizontal="right" vertical="center"/>
      <protection locked="0"/>
    </xf>
    <xf numFmtId="4" fontId="74" fillId="70" borderId="13">
      <alignment horizontal="right" vertical="center"/>
      <protection locked="0"/>
    </xf>
    <xf numFmtId="49" fontId="75" fillId="0" borderId="13">
      <alignment horizontal="left" vertical="center"/>
      <protection locked="0"/>
    </xf>
    <xf numFmtId="49" fontId="76" fillId="0" borderId="13">
      <alignment horizontal="left" vertical="center"/>
      <protection locked="0"/>
    </xf>
    <xf numFmtId="4" fontId="75" fillId="0" borderId="13">
      <alignment horizontal="right" vertical="center"/>
      <protection locked="0"/>
    </xf>
    <xf numFmtId="4" fontId="76" fillId="0" borderId="13">
      <alignment horizontal="right" vertical="center"/>
      <protection locked="0"/>
    </xf>
    <xf numFmtId="49" fontId="77" fillId="0" borderId="13">
      <alignment horizontal="left" vertical="center"/>
      <protection locked="0"/>
    </xf>
    <xf numFmtId="49" fontId="78" fillId="0" borderId="13">
      <alignment horizontal="left" vertical="center"/>
      <protection locked="0"/>
    </xf>
    <xf numFmtId="4" fontId="77" fillId="0" borderId="13">
      <alignment horizontal="right" vertical="center"/>
      <protection locked="0"/>
    </xf>
    <xf numFmtId="49" fontId="75" fillId="0" borderId="13">
      <alignment horizontal="left" vertical="center"/>
      <protection locked="0"/>
    </xf>
    <xf numFmtId="49" fontId="76" fillId="0" borderId="13">
      <alignment horizontal="left" vertical="center"/>
      <protection locked="0"/>
    </xf>
    <xf numFmtId="4" fontId="75" fillId="0" borderId="13">
      <alignment horizontal="right" vertical="center"/>
      <protection locked="0"/>
    </xf>
    <xf numFmtId="165" fontId="79" fillId="0" borderId="0" applyFill="0" applyBorder="0" applyAlignment="0"/>
    <xf numFmtId="166" fontId="79" fillId="0" borderId="0" applyFill="0" applyBorder="0" applyAlignment="0"/>
    <xf numFmtId="165" fontId="79" fillId="0" borderId="0" applyFill="0" applyBorder="0" applyAlignment="0"/>
    <xf numFmtId="170" fontId="79" fillId="0" borderId="0" applyFill="0" applyBorder="0" applyAlignment="0"/>
    <xf numFmtId="166" fontId="79" fillId="0" borderId="0" applyFill="0" applyBorder="0" applyAlignment="0"/>
    <xf numFmtId="0" fontId="80" fillId="0" borderId="22" applyNumberFormat="0" applyFill="0" applyAlignment="0" applyProtection="0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81" fillId="34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1" fillId="34" borderId="0" applyNumberFormat="0" applyBorder="0" applyAlignment="0" applyProtection="0"/>
    <xf numFmtId="0" fontId="83" fillId="0" borderId="0" applyNumberFormat="0" applyFill="0" applyBorder="0" applyAlignment="0" applyProtection="0"/>
    <xf numFmtId="0" fontId="47" fillId="0" borderId="0"/>
    <xf numFmtId="0" fontId="31" fillId="0" borderId="0"/>
    <xf numFmtId="0" fontId="31" fillId="0" borderId="0"/>
    <xf numFmtId="9" fontId="84" fillId="0" borderId="0"/>
    <xf numFmtId="9" fontId="84" fillId="0" borderId="0"/>
    <xf numFmtId="0" fontId="45" fillId="6" borderId="23" applyNumberFormat="0" applyFont="0" applyAlignment="0" applyProtection="0"/>
    <xf numFmtId="0" fontId="45" fillId="6" borderId="23" applyNumberFormat="0" applyFont="0" applyAlignment="0" applyProtection="0"/>
    <xf numFmtId="0" fontId="85" fillId="15" borderId="14" applyNumberFormat="0" applyAlignment="0" applyProtection="0"/>
    <xf numFmtId="0" fontId="85" fillId="15" borderId="14" applyNumberFormat="0" applyAlignment="0" applyProtection="0"/>
    <xf numFmtId="0" fontId="45" fillId="6" borderId="23" applyNumberFormat="0" applyFont="0" applyAlignment="0" applyProtection="0"/>
    <xf numFmtId="0" fontId="45" fillId="6" borderId="23" applyNumberFormat="0" applyFont="0" applyAlignment="0" applyProtection="0"/>
    <xf numFmtId="0" fontId="45" fillId="6" borderId="23" applyNumberFormat="0" applyFont="0" applyAlignment="0" applyProtection="0"/>
    <xf numFmtId="0" fontId="85" fillId="15" borderId="14" applyNumberFormat="0" applyAlignment="0" applyProtection="0"/>
    <xf numFmtId="0" fontId="85" fillId="15" borderId="14" applyNumberFormat="0" applyAlignment="0" applyProtection="0"/>
    <xf numFmtId="0" fontId="45" fillId="6" borderId="23" applyNumberFormat="0" applyFont="0" applyAlignment="0" applyProtection="0"/>
    <xf numFmtId="0" fontId="45" fillId="6" borderId="23" applyNumberFormat="0" applyFont="0" applyAlignment="0" applyProtection="0"/>
    <xf numFmtId="0" fontId="45" fillId="6" borderId="23" applyNumberFormat="0" applyFont="0" applyAlignment="0" applyProtection="0"/>
    <xf numFmtId="4" fontId="86" fillId="71" borderId="13">
      <alignment horizontal="right" vertical="center"/>
      <protection locked="0"/>
    </xf>
    <xf numFmtId="4" fontId="86" fillId="72" borderId="13">
      <alignment horizontal="right" vertical="center"/>
      <protection locked="0"/>
    </xf>
    <xf numFmtId="4" fontId="86" fillId="68" borderId="13">
      <alignment horizontal="right" vertical="center"/>
      <protection locked="0"/>
    </xf>
    <xf numFmtId="0" fontId="87" fillId="4" borderId="24" applyNumberFormat="0" applyAlignment="0" applyProtection="0"/>
    <xf numFmtId="0" fontId="87" fillId="4" borderId="24" applyNumberFormat="0" applyAlignment="0" applyProtection="0"/>
    <xf numFmtId="0" fontId="87" fillId="4" borderId="24" applyNumberFormat="0" applyAlignment="0" applyProtection="0"/>
    <xf numFmtId="0" fontId="87" fillId="4" borderId="24" applyNumberFormat="0" applyAlignment="0" applyProtection="0"/>
    <xf numFmtId="169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0" fontId="31" fillId="0" borderId="0" applyFont="0" applyFill="0" applyBorder="0" applyAlignment="0" applyProtection="0"/>
    <xf numFmtId="185" fontId="26" fillId="0" borderId="0" applyFont="0" applyFill="0" applyBorder="0" applyAlignment="0" applyProtection="0"/>
    <xf numFmtId="165" fontId="88" fillId="0" borderId="0" applyFill="0" applyBorder="0" applyAlignment="0"/>
    <xf numFmtId="166" fontId="88" fillId="0" borderId="0" applyFill="0" applyBorder="0" applyAlignment="0"/>
    <xf numFmtId="165" fontId="88" fillId="0" borderId="0" applyFill="0" applyBorder="0" applyAlignment="0"/>
    <xf numFmtId="170" fontId="88" fillId="0" borderId="0" applyFill="0" applyBorder="0" applyAlignment="0"/>
    <xf numFmtId="166" fontId="88" fillId="0" borderId="0" applyFill="0" applyBorder="0" applyAlignment="0"/>
    <xf numFmtId="49" fontId="44" fillId="0" borderId="13">
      <alignment horizontal="left" vertical="center" wrapText="1"/>
      <protection locked="0"/>
    </xf>
    <xf numFmtId="0" fontId="89" fillId="4" borderId="0">
      <alignment horizontal="center" vertical="center"/>
    </xf>
    <xf numFmtId="0" fontId="89" fillId="8" borderId="0">
      <alignment horizontal="center" vertical="center"/>
    </xf>
    <xf numFmtId="0" fontId="89" fillId="4" borderId="0">
      <alignment horizontal="center" vertical="center"/>
    </xf>
    <xf numFmtId="0" fontId="90" fillId="4" borderId="0">
      <alignment horizontal="left" vertical="center"/>
    </xf>
    <xf numFmtId="0" fontId="90" fillId="8" borderId="0">
      <alignment horizontal="left" vertical="center"/>
    </xf>
    <xf numFmtId="0" fontId="90" fillId="4" borderId="0">
      <alignment horizontal="lef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1" fillId="0" borderId="0"/>
    <xf numFmtId="0" fontId="28" fillId="0" borderId="0"/>
    <xf numFmtId="0" fontId="91" fillId="0" borderId="0"/>
    <xf numFmtId="1" fontId="9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" fontId="92" fillId="0" borderId="0"/>
    <xf numFmtId="1" fontId="92" fillId="0" borderId="0"/>
    <xf numFmtId="49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0" fontId="3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5" fillId="0" borderId="0">
      <alignment horizontal="centerContinuous"/>
    </xf>
    <xf numFmtId="0" fontId="95" fillId="0" borderId="0">
      <alignment horizontal="centerContinuous"/>
    </xf>
    <xf numFmtId="0" fontId="96" fillId="0" borderId="0">
      <alignment horizontal="center"/>
    </xf>
    <xf numFmtId="0" fontId="92" fillId="0" borderId="0"/>
    <xf numFmtId="187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5" fillId="73" borderId="0" applyNumberFormat="0" applyBorder="0" applyAlignment="0" applyProtection="0"/>
    <xf numFmtId="0" fontId="35" fillId="51" borderId="0" applyNumberFormat="0" applyBorder="0" applyAlignment="0" applyProtection="0"/>
    <xf numFmtId="0" fontId="34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3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4" fillId="75" borderId="0" applyNumberFormat="0" applyBorder="0" applyAlignment="0" applyProtection="0"/>
    <xf numFmtId="0" fontId="35" fillId="77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5" fillId="79" borderId="0" applyNumberFormat="0" applyBorder="0" applyAlignment="0" applyProtection="0"/>
    <xf numFmtId="0" fontId="34" fillId="78" borderId="0" applyNumberFormat="0" applyBorder="0" applyAlignment="0" applyProtection="0"/>
    <xf numFmtId="0" fontId="35" fillId="78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54" borderId="0" applyNumberFormat="0" applyBorder="0" applyAlignment="0" applyProtection="0"/>
    <xf numFmtId="0" fontId="35" fillId="80" borderId="0" applyNumberFormat="0" applyBorder="0" applyAlignment="0" applyProtection="0"/>
    <xf numFmtId="0" fontId="34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4" borderId="0" applyNumberFormat="0" applyBorder="0" applyAlignment="0" applyProtection="0"/>
    <xf numFmtId="0" fontId="35" fillId="64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4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65" borderId="0" applyNumberFormat="0" applyBorder="0" applyAlignment="0" applyProtection="0"/>
    <xf numFmtId="0" fontId="35" fillId="81" borderId="0" applyNumberFormat="0" applyBorder="0" applyAlignment="0" applyProtection="0"/>
    <xf numFmtId="0" fontId="34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73" borderId="0" applyNumberFormat="0" applyBorder="0" applyAlignment="0" applyProtection="0"/>
    <xf numFmtId="0" fontId="35" fillId="82" borderId="0" applyNumberFormat="0" applyBorder="0" applyProtection="0">
      <alignment horizontal="left"/>
    </xf>
    <xf numFmtId="0" fontId="35" fillId="82" borderId="0" applyNumberFormat="0" applyBorder="0" applyProtection="0">
      <alignment horizontal="left"/>
    </xf>
    <xf numFmtId="0" fontId="35" fillId="82" borderId="0" applyNumberFormat="0" applyBorder="0" applyProtection="0">
      <alignment horizontal="left"/>
    </xf>
    <xf numFmtId="0" fontId="35" fillId="82" borderId="0" applyNumberFormat="0" applyBorder="0" applyProtection="0">
      <alignment horizontal="left"/>
    </xf>
    <xf numFmtId="0" fontId="35" fillId="83" borderId="0" applyNumberFormat="0" applyBorder="0" applyProtection="0">
      <alignment horizontal="left"/>
    </xf>
    <xf numFmtId="0" fontId="35" fillId="75" borderId="0" applyNumberFormat="0" applyBorder="0" applyAlignment="0" applyProtection="0"/>
    <xf numFmtId="0" fontId="35" fillId="47" borderId="0" applyNumberFormat="0" applyBorder="0" applyProtection="0">
      <alignment horizontal="left"/>
    </xf>
    <xf numFmtId="0" fontId="35" fillId="47" borderId="0" applyNumberFormat="0" applyBorder="0" applyProtection="0">
      <alignment horizontal="left"/>
    </xf>
    <xf numFmtId="0" fontId="35" fillId="47" borderId="0" applyNumberFormat="0" applyBorder="0" applyProtection="0">
      <alignment horizontal="left"/>
    </xf>
    <xf numFmtId="0" fontId="35" fillId="47" borderId="0" applyNumberFormat="0" applyBorder="0" applyProtection="0">
      <alignment horizontal="left"/>
    </xf>
    <xf numFmtId="0" fontId="35" fillId="76" borderId="0" applyNumberFormat="0" applyBorder="0" applyProtection="0">
      <alignment horizontal="left"/>
    </xf>
    <xf numFmtId="0" fontId="35" fillId="78" borderId="0" applyNumberFormat="0" applyBorder="0" applyAlignment="0" applyProtection="0"/>
    <xf numFmtId="0" fontId="35" fillId="84" borderId="0" applyNumberFormat="0" applyBorder="0" applyProtection="0">
      <alignment horizontal="left"/>
    </xf>
    <xf numFmtId="0" fontId="35" fillId="84" borderId="0" applyNumberFormat="0" applyBorder="0" applyProtection="0">
      <alignment horizontal="left"/>
    </xf>
    <xf numFmtId="0" fontId="35" fillId="84" borderId="0" applyNumberFormat="0" applyBorder="0" applyProtection="0">
      <alignment horizontal="left"/>
    </xf>
    <xf numFmtId="0" fontId="35" fillId="84" borderId="0" applyNumberFormat="0" applyBorder="0" applyProtection="0">
      <alignment horizontal="left"/>
    </xf>
    <xf numFmtId="0" fontId="35" fillId="85" borderId="0" applyNumberFormat="0" applyBorder="0" applyProtection="0">
      <alignment horizontal="left"/>
    </xf>
    <xf numFmtId="0" fontId="35" fillId="54" borderId="0" applyNumberFormat="0" applyBorder="0" applyAlignment="0" applyProtection="0"/>
    <xf numFmtId="0" fontId="35" fillId="86" borderId="0" applyNumberFormat="0" applyBorder="0" applyProtection="0">
      <alignment horizontal="left"/>
    </xf>
    <xf numFmtId="0" fontId="35" fillId="86" borderId="0" applyNumberFormat="0" applyBorder="0" applyProtection="0">
      <alignment horizontal="left"/>
    </xf>
    <xf numFmtId="0" fontId="35" fillId="86" borderId="0" applyNumberFormat="0" applyBorder="0" applyProtection="0">
      <alignment horizontal="left"/>
    </xf>
    <xf numFmtId="0" fontId="35" fillId="86" borderId="0" applyNumberFormat="0" applyBorder="0" applyProtection="0">
      <alignment horizontal="left"/>
    </xf>
    <xf numFmtId="0" fontId="35" fillId="55" borderId="0" applyNumberFormat="0" applyBorder="0" applyProtection="0">
      <alignment horizontal="left"/>
    </xf>
    <xf numFmtId="0" fontId="35" fillId="50" borderId="0" applyNumberFormat="0" applyBorder="0" applyAlignment="0" applyProtection="0"/>
    <xf numFmtId="0" fontId="35" fillId="82" borderId="0" applyNumberFormat="0" applyBorder="0" applyProtection="0">
      <alignment horizontal="left"/>
    </xf>
    <xf numFmtId="0" fontId="35" fillId="82" borderId="0" applyNumberFormat="0" applyBorder="0" applyProtection="0">
      <alignment horizontal="left"/>
    </xf>
    <xf numFmtId="0" fontId="35" fillId="82" borderId="0" applyNumberFormat="0" applyBorder="0" applyProtection="0">
      <alignment horizontal="left"/>
    </xf>
    <xf numFmtId="0" fontId="35" fillId="82" borderId="0" applyNumberFormat="0" applyBorder="0" applyProtection="0">
      <alignment horizontal="left"/>
    </xf>
    <xf numFmtId="0" fontId="35" fillId="51" borderId="0" applyNumberFormat="0" applyBorder="0" applyProtection="0">
      <alignment horizontal="left"/>
    </xf>
    <xf numFmtId="0" fontId="35" fillId="65" borderId="0" applyNumberFormat="0" applyBorder="0" applyAlignment="0" applyProtection="0"/>
    <xf numFmtId="0" fontId="35" fillId="47" borderId="0" applyNumberFormat="0" applyBorder="0" applyProtection="0">
      <alignment horizontal="left"/>
    </xf>
    <xf numFmtId="0" fontId="35" fillId="47" borderId="0" applyNumberFormat="0" applyBorder="0" applyProtection="0">
      <alignment horizontal="left"/>
    </xf>
    <xf numFmtId="0" fontId="35" fillId="47" borderId="0" applyNumberFormat="0" applyBorder="0" applyProtection="0">
      <alignment horizontal="left"/>
    </xf>
    <xf numFmtId="0" fontId="35" fillId="47" borderId="0" applyNumberFormat="0" applyBorder="0" applyProtection="0">
      <alignment horizontal="left"/>
    </xf>
    <xf numFmtId="0" fontId="35" fillId="87" borderId="0" applyNumberFormat="0" applyBorder="0" applyProtection="0">
      <alignment horizontal="left"/>
    </xf>
    <xf numFmtId="0" fontId="98" fillId="5" borderId="14" applyNumberFormat="0" applyAlignment="0" applyProtection="0"/>
    <xf numFmtId="0" fontId="99" fillId="24" borderId="14" applyNumberFormat="0" applyProtection="0">
      <alignment horizontal="left"/>
    </xf>
    <xf numFmtId="0" fontId="99" fillId="24" borderId="14" applyNumberFormat="0" applyProtection="0">
      <alignment horizontal="left"/>
    </xf>
    <xf numFmtId="0" fontId="99" fillId="24" borderId="14" applyNumberFormat="0" applyProtection="0">
      <alignment horizontal="left"/>
    </xf>
    <xf numFmtId="0" fontId="99" fillId="24" borderId="14" applyNumberFormat="0" applyProtection="0">
      <alignment horizontal="left"/>
    </xf>
    <xf numFmtId="0" fontId="99" fillId="24" borderId="14" applyNumberFormat="0" applyProtection="0">
      <alignment horizontal="left"/>
    </xf>
    <xf numFmtId="0" fontId="99" fillId="24" borderId="14" applyNumberFormat="0" applyProtection="0">
      <alignment horizontal="left"/>
    </xf>
    <xf numFmtId="0" fontId="99" fillId="24" borderId="14" applyNumberFormat="0" applyProtection="0">
      <alignment horizontal="left"/>
    </xf>
    <xf numFmtId="0" fontId="99" fillId="24" borderId="14" applyNumberFormat="0" applyProtection="0">
      <alignment horizontal="left"/>
    </xf>
    <xf numFmtId="0" fontId="98" fillId="5" borderId="14" applyNumberFormat="0" applyAlignment="0" applyProtection="0"/>
    <xf numFmtId="0" fontId="98" fillId="31" borderId="14" applyNumberFormat="0" applyProtection="0">
      <alignment horizontal="left"/>
    </xf>
    <xf numFmtId="0" fontId="98" fillId="5" borderId="14" applyNumberFormat="0" applyAlignment="0" applyProtection="0"/>
    <xf numFmtId="0" fontId="66" fillId="5" borderId="14" applyNumberFormat="0" applyAlignment="0" applyProtection="0"/>
    <xf numFmtId="0" fontId="66" fillId="5" borderId="14" applyNumberFormat="0" applyAlignment="0" applyProtection="0"/>
    <xf numFmtId="0" fontId="98" fillId="14" borderId="14" applyNumberFormat="0" applyAlignment="0" applyProtection="0"/>
    <xf numFmtId="0" fontId="98" fillId="14" borderId="14" applyNumberFormat="0" applyAlignment="0" applyProtection="0"/>
    <xf numFmtId="0" fontId="98" fillId="5" borderId="14" applyNumberFormat="0" applyAlignment="0" applyProtection="0"/>
    <xf numFmtId="0" fontId="98" fillId="5" borderId="14" applyNumberFormat="0" applyAlignment="0" applyProtection="0"/>
    <xf numFmtId="0" fontId="98" fillId="5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2" fillId="0" borderId="0"/>
    <xf numFmtId="0" fontId="100" fillId="32" borderId="24" applyNumberFormat="0" applyAlignment="0" applyProtection="0"/>
    <xf numFmtId="0" fontId="100" fillId="8" borderId="24" applyNumberFormat="0" applyAlignment="0" applyProtection="0"/>
    <xf numFmtId="0" fontId="100" fillId="8" borderId="24" applyNumberFormat="0" applyAlignment="0" applyProtection="0"/>
    <xf numFmtId="0" fontId="87" fillId="32" borderId="24" applyNumberFormat="0" applyAlignment="0" applyProtection="0"/>
    <xf numFmtId="0" fontId="87" fillId="32" borderId="24" applyNumberFormat="0" applyAlignment="0" applyProtection="0"/>
    <xf numFmtId="0" fontId="100" fillId="38" borderId="24" applyNumberFormat="0" applyAlignment="0" applyProtection="0"/>
    <xf numFmtId="0" fontId="100" fillId="38" borderId="24" applyNumberFormat="0" applyAlignment="0" applyProtection="0"/>
    <xf numFmtId="0" fontId="100" fillId="32" borderId="24" applyNumberFormat="0" applyAlignment="0" applyProtection="0"/>
    <xf numFmtId="0" fontId="100" fillId="32" borderId="24" applyNumberFormat="0" applyAlignment="0" applyProtection="0"/>
    <xf numFmtId="0" fontId="100" fillId="32" borderId="24" applyNumberFormat="0" applyAlignment="0" applyProtection="0"/>
    <xf numFmtId="0" fontId="100" fillId="4" borderId="24" applyNumberFormat="0" applyAlignment="0" applyProtection="0"/>
    <xf numFmtId="0" fontId="100" fillId="4" borderId="24" applyNumberFormat="0" applyAlignment="0" applyProtection="0"/>
    <xf numFmtId="0" fontId="100" fillId="8" borderId="24" applyNumberFormat="0" applyAlignment="0" applyProtection="0"/>
    <xf numFmtId="0" fontId="100" fillId="8" borderId="24" applyNumberFormat="0" applyAlignment="0" applyProtection="0"/>
    <xf numFmtId="0" fontId="100" fillId="8" borderId="24" applyNumberFormat="0" applyAlignment="0" applyProtection="0"/>
    <xf numFmtId="0" fontId="100" fillId="8" borderId="24" applyNumberFormat="0" applyAlignment="0" applyProtection="0"/>
    <xf numFmtId="0" fontId="100" fillId="8" borderId="24" applyNumberFormat="0" applyAlignment="0" applyProtection="0"/>
    <xf numFmtId="0" fontId="100" fillId="8" borderId="24" applyNumberFormat="0" applyAlignment="0" applyProtection="0"/>
    <xf numFmtId="0" fontId="101" fillId="32" borderId="14" applyNumberFormat="0" applyAlignment="0" applyProtection="0"/>
    <xf numFmtId="0" fontId="101" fillId="8" borderId="14" applyNumberFormat="0" applyAlignment="0" applyProtection="0"/>
    <xf numFmtId="0" fontId="101" fillId="8" borderId="14" applyNumberFormat="0" applyAlignment="0" applyProtection="0"/>
    <xf numFmtId="0" fontId="42" fillId="32" borderId="14" applyNumberFormat="0" applyAlignment="0" applyProtection="0"/>
    <xf numFmtId="0" fontId="42" fillId="32" borderId="14" applyNumberFormat="0" applyAlignment="0" applyProtection="0"/>
    <xf numFmtId="0" fontId="101" fillId="38" borderId="14" applyNumberFormat="0" applyAlignment="0" applyProtection="0"/>
    <xf numFmtId="0" fontId="101" fillId="38" borderId="14" applyNumberFormat="0" applyAlignment="0" applyProtection="0"/>
    <xf numFmtId="0" fontId="101" fillId="32" borderId="14" applyNumberFormat="0" applyAlignment="0" applyProtection="0"/>
    <xf numFmtId="0" fontId="101" fillId="32" borderId="14" applyNumberFormat="0" applyAlignment="0" applyProtection="0"/>
    <xf numFmtId="0" fontId="101" fillId="32" borderId="14" applyNumberFormat="0" applyAlignment="0" applyProtection="0"/>
    <xf numFmtId="0" fontId="101" fillId="4" borderId="14" applyNumberFormat="0" applyAlignment="0" applyProtection="0"/>
    <xf numFmtId="0" fontId="101" fillId="4" borderId="14" applyNumberFormat="0" applyAlignment="0" applyProtection="0"/>
    <xf numFmtId="0" fontId="101" fillId="8" borderId="14" applyNumberFormat="0" applyAlignment="0" applyProtection="0"/>
    <xf numFmtId="0" fontId="101" fillId="8" borderId="14" applyNumberFormat="0" applyAlignment="0" applyProtection="0"/>
    <xf numFmtId="0" fontId="101" fillId="8" borderId="14" applyNumberFormat="0" applyAlignment="0" applyProtection="0"/>
    <xf numFmtId="0" fontId="101" fillId="8" borderId="14" applyNumberFormat="0" applyAlignment="0" applyProtection="0"/>
    <xf numFmtId="0" fontId="101" fillId="8" borderId="14" applyNumberFormat="0" applyAlignment="0" applyProtection="0"/>
    <xf numFmtId="0" fontId="101" fillId="8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189" fontId="31" fillId="0" borderId="0" applyFont="0" applyFill="0" applyBorder="0" applyAlignment="0" applyProtection="0"/>
    <xf numFmtId="190" fontId="31" fillId="0" borderId="0" applyFill="0" applyBorder="0" applyAlignment="0" applyProtection="0"/>
    <xf numFmtId="189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44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189" fontId="26" fillId="0" borderId="0" applyFont="0" applyFill="0" applyBorder="0" applyAlignment="0" applyProtection="0"/>
    <xf numFmtId="191" fontId="28" fillId="0" borderId="0" applyFill="0" applyBorder="0" applyAlignment="0" applyProtection="0"/>
    <xf numFmtId="0" fontId="103" fillId="16" borderId="0" applyNumberFormat="0" applyBorder="0" applyAlignment="0" applyProtection="0"/>
    <xf numFmtId="0" fontId="104" fillId="26" borderId="0" applyNumberFormat="0" applyBorder="0" applyProtection="0">
      <alignment horizontal="left"/>
    </xf>
    <xf numFmtId="0" fontId="104" fillId="26" borderId="0" applyNumberFormat="0" applyBorder="0" applyProtection="0">
      <alignment horizontal="left"/>
    </xf>
    <xf numFmtId="0" fontId="104" fillId="26" borderId="0" applyNumberFormat="0" applyBorder="0" applyProtection="0">
      <alignment horizontal="left"/>
    </xf>
    <xf numFmtId="0" fontId="104" fillId="26" borderId="0" applyNumberFormat="0" applyBorder="0" applyProtection="0">
      <alignment horizontal="left"/>
    </xf>
    <xf numFmtId="0" fontId="103" fillId="17" borderId="0" applyNumberFormat="0" applyBorder="0" applyProtection="0">
      <alignment horizontal="left"/>
    </xf>
    <xf numFmtId="0" fontId="105" fillId="0" borderId="26" applyNumberFormat="0" applyFill="0" applyProtection="0">
      <alignment horizontal="left"/>
    </xf>
    <xf numFmtId="0" fontId="106" fillId="0" borderId="27" applyNumberFormat="0" applyFill="0" applyAlignment="0" applyProtection="0"/>
    <xf numFmtId="0" fontId="105" fillId="0" borderId="26" applyNumberFormat="0" applyFill="0" applyProtection="0">
      <alignment horizontal="left"/>
    </xf>
    <xf numFmtId="0" fontId="105" fillId="0" borderId="26" applyNumberFormat="0" applyFill="0" applyProtection="0">
      <alignment horizontal="left"/>
    </xf>
    <xf numFmtId="0" fontId="105" fillId="0" borderId="26" applyNumberFormat="0" applyFill="0" applyProtection="0">
      <alignment horizontal="left"/>
    </xf>
    <xf numFmtId="0" fontId="106" fillId="0" borderId="27" applyNumberFormat="0" applyFill="0" applyAlignment="0" applyProtection="0"/>
    <xf numFmtId="0" fontId="105" fillId="0" borderId="26" applyNumberFormat="0" applyFill="0" applyProtection="0">
      <alignment horizontal="left"/>
    </xf>
    <xf numFmtId="0" fontId="107" fillId="0" borderId="18" applyNumberFormat="0" applyFill="0" applyAlignment="0" applyProtection="0"/>
    <xf numFmtId="0" fontId="107" fillId="0" borderId="18" applyNumberFormat="0" applyFill="0" applyAlignment="0" applyProtection="0"/>
    <xf numFmtId="0" fontId="108" fillId="0" borderId="28" applyNumberFormat="0" applyFill="0" applyProtection="0">
      <alignment horizontal="left"/>
    </xf>
    <xf numFmtId="0" fontId="109" fillId="0" borderId="19" applyNumberFormat="0" applyFill="0" applyAlignment="0" applyProtection="0"/>
    <xf numFmtId="0" fontId="108" fillId="0" borderId="28" applyNumberFormat="0" applyFill="0" applyProtection="0">
      <alignment horizontal="left"/>
    </xf>
    <xf numFmtId="0" fontId="108" fillId="0" borderId="28" applyNumberFormat="0" applyFill="0" applyProtection="0">
      <alignment horizontal="left"/>
    </xf>
    <xf numFmtId="0" fontId="108" fillId="0" borderId="28" applyNumberFormat="0" applyFill="0" applyProtection="0">
      <alignment horizontal="left"/>
    </xf>
    <xf numFmtId="0" fontId="109" fillId="0" borderId="19" applyNumberFormat="0" applyFill="0" applyAlignment="0" applyProtection="0"/>
    <xf numFmtId="0" fontId="108" fillId="0" borderId="28" applyNumberFormat="0" applyFill="0" applyProtection="0">
      <alignment horizontal="left"/>
    </xf>
    <xf numFmtId="0" fontId="110" fillId="0" borderId="19" applyNumberFormat="0" applyFill="0" applyAlignment="0" applyProtection="0"/>
    <xf numFmtId="0" fontId="110" fillId="0" borderId="19" applyNumberFormat="0" applyFill="0" applyAlignment="0" applyProtection="0"/>
    <xf numFmtId="0" fontId="111" fillId="0" borderId="29" applyNumberFormat="0" applyFill="0" applyProtection="0">
      <alignment horizontal="left"/>
    </xf>
    <xf numFmtId="0" fontId="112" fillId="0" borderId="30" applyNumberFormat="0" applyFill="0" applyAlignment="0" applyProtection="0"/>
    <xf numFmtId="0" fontId="111" fillId="0" borderId="29" applyNumberFormat="0" applyFill="0" applyProtection="0">
      <alignment horizontal="left"/>
    </xf>
    <xf numFmtId="0" fontId="111" fillId="0" borderId="29" applyNumberFormat="0" applyFill="0" applyProtection="0">
      <alignment horizontal="left"/>
    </xf>
    <xf numFmtId="0" fontId="111" fillId="0" borderId="29" applyNumberFormat="0" applyFill="0" applyProtection="0">
      <alignment horizontal="left"/>
    </xf>
    <xf numFmtId="0" fontId="112" fillId="0" borderId="30" applyNumberFormat="0" applyFill="0" applyAlignment="0" applyProtection="0"/>
    <xf numFmtId="0" fontId="111" fillId="0" borderId="29" applyNumberFormat="0" applyFill="0" applyProtection="0">
      <alignment horizontal="left"/>
    </xf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1" fillId="0" borderId="0" applyNumberFormat="0" applyFill="0" applyBorder="0" applyProtection="0">
      <alignment horizontal="left"/>
    </xf>
    <xf numFmtId="0" fontId="112" fillId="0" borderId="0" applyNumberForma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Protection="0">
      <alignment horizontal="left"/>
    </xf>
    <xf numFmtId="0" fontId="112" fillId="0" borderId="0" applyNumberForma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5" fillId="0" borderId="0"/>
    <xf numFmtId="0" fontId="33" fillId="0" borderId="0"/>
    <xf numFmtId="0" fontId="27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4" fillId="0" borderId="22" applyNumberFormat="0" applyFill="0" applyAlignment="0" applyProtection="0"/>
    <xf numFmtId="0" fontId="115" fillId="0" borderId="31" applyNumberFormat="0" applyFill="0" applyProtection="0">
      <alignment horizontal="left"/>
    </xf>
    <xf numFmtId="0" fontId="115" fillId="0" borderId="31" applyNumberFormat="0" applyFill="0" applyProtection="0">
      <alignment horizontal="left"/>
    </xf>
    <xf numFmtId="0" fontId="115" fillId="0" borderId="31" applyNumberFormat="0" applyFill="0" applyProtection="0">
      <alignment horizontal="left"/>
    </xf>
    <xf numFmtId="0" fontId="115" fillId="0" borderId="31" applyNumberFormat="0" applyFill="0" applyProtection="0">
      <alignment horizontal="left"/>
    </xf>
    <xf numFmtId="0" fontId="114" fillId="0" borderId="22" applyNumberFormat="0" applyFill="0" applyProtection="0">
      <alignment horizontal="left"/>
    </xf>
    <xf numFmtId="0" fontId="116" fillId="0" borderId="32" applyNumberFormat="0" applyFill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116" fillId="0" borderId="32" applyNumberFormat="0" applyFill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6" fillId="0" borderId="25" applyNumberFormat="0" applyFill="0" applyAlignment="0" applyProtection="0"/>
    <xf numFmtId="0" fontId="117" fillId="66" borderId="15" applyNumberFormat="0" applyAlignment="0" applyProtection="0"/>
    <xf numFmtId="0" fontId="117" fillId="59" borderId="33" applyNumberFormat="0" applyProtection="0">
      <alignment horizontal="left"/>
    </xf>
    <xf numFmtId="0" fontId="117" fillId="59" borderId="33" applyNumberFormat="0" applyProtection="0">
      <alignment horizontal="left"/>
    </xf>
    <xf numFmtId="0" fontId="117" fillId="59" borderId="33" applyNumberFormat="0" applyProtection="0">
      <alignment horizontal="left"/>
    </xf>
    <xf numFmtId="0" fontId="117" fillId="59" borderId="33" applyNumberFormat="0" applyProtection="0">
      <alignment horizontal="left"/>
    </xf>
    <xf numFmtId="0" fontId="117" fillId="88" borderId="15" applyNumberFormat="0" applyProtection="0">
      <alignment horizontal="left"/>
    </xf>
    <xf numFmtId="0" fontId="117" fillId="66" borderId="15" applyNumberFormat="0" applyAlignment="0" applyProtection="0"/>
    <xf numFmtId="0" fontId="43" fillId="66" borderId="15" applyNumberFormat="0" applyAlignment="0" applyProtection="0"/>
    <xf numFmtId="0" fontId="117" fillId="89" borderId="15" applyNumberFormat="0" applyAlignment="0" applyProtection="0"/>
    <xf numFmtId="0" fontId="117" fillId="66" borderId="15" applyNumberFormat="0" applyAlignment="0" applyProtection="0"/>
    <xf numFmtId="0" fontId="117" fillId="89" borderId="15" applyNumberFormat="0" applyAlignment="0" applyProtection="0"/>
    <xf numFmtId="0" fontId="117" fillId="89" borderId="15" applyNumberFormat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horizontal="left"/>
    </xf>
    <xf numFmtId="0" fontId="119" fillId="0" borderId="0" applyNumberFormat="0" applyFill="0" applyBorder="0" applyProtection="0">
      <alignment horizontal="left"/>
    </xf>
    <xf numFmtId="0" fontId="119" fillId="0" borderId="0" applyNumberFormat="0" applyFill="0" applyBorder="0" applyProtection="0">
      <alignment horizontal="left"/>
    </xf>
    <xf numFmtId="0" fontId="119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34" borderId="0" applyNumberFormat="0" applyBorder="0" applyAlignment="0" applyProtection="0"/>
    <xf numFmtId="0" fontId="122" fillId="40" borderId="0" applyNumberFormat="0" applyBorder="0" applyAlignment="0" applyProtection="0"/>
    <xf numFmtId="0" fontId="81" fillId="34" borderId="0" applyNumberFormat="0" applyBorder="0" applyAlignment="0" applyProtection="0"/>
    <xf numFmtId="0" fontId="122" fillId="34" borderId="0" applyNumberFormat="0" applyBorder="0" applyAlignment="0" applyProtection="0"/>
    <xf numFmtId="0" fontId="122" fillId="40" borderId="0" applyNumberFormat="0" applyBorder="0" applyAlignment="0" applyProtection="0"/>
    <xf numFmtId="0" fontId="122" fillId="40" borderId="0" applyNumberFormat="0" applyBorder="0" applyAlignment="0" applyProtection="0"/>
    <xf numFmtId="0" fontId="123" fillId="40" borderId="0" applyNumberFormat="0" applyBorder="0" applyAlignment="0" applyProtection="0"/>
    <xf numFmtId="0" fontId="123" fillId="40" borderId="0" applyNumberFormat="0" applyBorder="0" applyAlignment="0" applyProtection="0"/>
    <xf numFmtId="0" fontId="101" fillId="32" borderId="14" applyNumberFormat="0" applyAlignment="0" applyProtection="0"/>
    <xf numFmtId="0" fontId="124" fillId="27" borderId="14" applyNumberFormat="0" applyProtection="0">
      <alignment horizontal="left"/>
    </xf>
    <xf numFmtId="0" fontId="124" fillId="27" borderId="14" applyNumberFormat="0" applyProtection="0">
      <alignment horizontal="left"/>
    </xf>
    <xf numFmtId="0" fontId="124" fillId="27" borderId="14" applyNumberFormat="0" applyProtection="0">
      <alignment horizontal="left"/>
    </xf>
    <xf numFmtId="0" fontId="124" fillId="27" borderId="14" applyNumberFormat="0" applyProtection="0">
      <alignment horizontal="left"/>
    </xf>
    <xf numFmtId="0" fontId="124" fillId="27" borderId="14" applyNumberFormat="0" applyProtection="0">
      <alignment horizontal="left"/>
    </xf>
    <xf numFmtId="0" fontId="124" fillId="27" borderId="14" applyNumberFormat="0" applyProtection="0">
      <alignment horizontal="left"/>
    </xf>
    <xf numFmtId="0" fontId="124" fillId="27" borderId="14" applyNumberFormat="0" applyProtection="0">
      <alignment horizontal="left"/>
    </xf>
    <xf numFmtId="0" fontId="124" fillId="27" borderId="14" applyNumberFormat="0" applyProtection="0">
      <alignment horizontal="left"/>
    </xf>
    <xf numFmtId="0" fontId="101" fillId="32" borderId="14" applyNumberFormat="0" applyAlignment="0" applyProtection="0"/>
    <xf numFmtId="0" fontId="101" fillId="48" borderId="14" applyNumberFormat="0" applyProtection="0">
      <alignment horizontal="left"/>
    </xf>
    <xf numFmtId="0" fontId="125" fillId="0" borderId="0"/>
    <xf numFmtId="0" fontId="126" fillId="0" borderId="0"/>
    <xf numFmtId="0" fontId="126" fillId="0" borderId="0"/>
    <xf numFmtId="0" fontId="126" fillId="0" borderId="0"/>
    <xf numFmtId="0" fontId="27" fillId="0" borderId="0"/>
    <xf numFmtId="0" fontId="27" fillId="0" borderId="0"/>
    <xf numFmtId="0" fontId="126" fillId="0" borderId="0"/>
    <xf numFmtId="0" fontId="125" fillId="0" borderId="0"/>
    <xf numFmtId="0" fontId="33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7" fillId="0" borderId="0"/>
    <xf numFmtId="0" fontId="3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" fillId="0" borderId="0"/>
    <xf numFmtId="0" fontId="33" fillId="0" borderId="0"/>
    <xf numFmtId="0" fontId="28" fillId="0" borderId="0"/>
    <xf numFmtId="0" fontId="31" fillId="0" borderId="0"/>
    <xf numFmtId="0" fontId="27" fillId="0" borderId="0"/>
    <xf numFmtId="0" fontId="27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5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27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>
      <alignment horizontal="left"/>
    </xf>
    <xf numFmtId="0" fontId="128" fillId="0" borderId="0">
      <alignment horizontal="left"/>
    </xf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27" fillId="0" borderId="0"/>
    <xf numFmtId="0" fontId="2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ont="0" applyFill="0" applyBorder="0" applyAlignment="0" applyProtection="0">
      <alignment vertical="top"/>
    </xf>
    <xf numFmtId="0" fontId="31" fillId="0" borderId="0" applyNumberFormat="0" applyFont="0" applyFill="0" applyBorder="0" applyAlignment="0" applyProtection="0">
      <alignment vertical="top"/>
    </xf>
    <xf numFmtId="0" fontId="45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5" fillId="0" borderId="0"/>
    <xf numFmtId="0" fontId="12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5" fillId="0" borderId="0"/>
    <xf numFmtId="0" fontId="31" fillId="0" borderId="0"/>
    <xf numFmtId="0" fontId="27" fillId="0" borderId="0"/>
    <xf numFmtId="0" fontId="2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27" fillId="0" borderId="0"/>
    <xf numFmtId="0" fontId="27" fillId="0" borderId="0"/>
    <xf numFmtId="0" fontId="28" fillId="0" borderId="0"/>
    <xf numFmtId="0" fontId="31" fillId="0" borderId="0"/>
    <xf numFmtId="0" fontId="32" fillId="0" borderId="0"/>
    <xf numFmtId="0" fontId="116" fillId="0" borderId="32" applyNumberFormat="0" applyFill="0" applyAlignment="0" applyProtection="0"/>
    <xf numFmtId="0" fontId="116" fillId="0" borderId="34" applyNumberFormat="0" applyFill="0" applyProtection="0">
      <alignment horizontal="left"/>
    </xf>
    <xf numFmtId="0" fontId="116" fillId="0" borderId="34" applyNumberFormat="0" applyFill="0" applyProtection="0">
      <alignment horizontal="left"/>
    </xf>
    <xf numFmtId="0" fontId="116" fillId="0" borderId="34" applyNumberFormat="0" applyFill="0" applyProtection="0">
      <alignment horizontal="left"/>
    </xf>
    <xf numFmtId="0" fontId="116" fillId="0" borderId="34" applyNumberFormat="0" applyFill="0" applyProtection="0">
      <alignment horizontal="left"/>
    </xf>
    <xf numFmtId="0" fontId="116" fillId="0" borderId="34" applyNumberFormat="0" applyFill="0" applyProtection="0">
      <alignment horizontal="left"/>
    </xf>
    <xf numFmtId="0" fontId="116" fillId="0" borderId="34" applyNumberFormat="0" applyFill="0" applyProtection="0">
      <alignment horizontal="left"/>
    </xf>
    <xf numFmtId="0" fontId="116" fillId="0" borderId="34" applyNumberFormat="0" applyFill="0" applyProtection="0">
      <alignment horizontal="left"/>
    </xf>
    <xf numFmtId="0" fontId="116" fillId="0" borderId="34" applyNumberFormat="0" applyFill="0" applyProtection="0">
      <alignment horizontal="left"/>
    </xf>
    <xf numFmtId="0" fontId="116" fillId="0" borderId="32" applyNumberFormat="0" applyFill="0" applyAlignment="0" applyProtection="0"/>
    <xf numFmtId="0" fontId="116" fillId="0" borderId="32" applyNumberFormat="0" applyFill="0" applyProtection="0">
      <alignment horizontal="left"/>
    </xf>
    <xf numFmtId="0" fontId="130" fillId="12" borderId="0" applyNumberFormat="0" applyBorder="0" applyAlignment="0" applyProtection="0"/>
    <xf numFmtId="0" fontId="130" fillId="13" borderId="0" applyNumberFormat="0" applyBorder="0" applyAlignment="0" applyProtection="0"/>
    <xf numFmtId="0" fontId="131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3" borderId="0" applyNumberFormat="0" applyBorder="0" applyAlignment="0" applyProtection="0"/>
    <xf numFmtId="0" fontId="130" fillId="13" borderId="0" applyNumberFormat="0" applyBorder="0" applyAlignment="0" applyProtection="0"/>
    <xf numFmtId="0" fontId="130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90" borderId="0" applyNumberFormat="0" applyBorder="0" applyProtection="0">
      <alignment horizontal="left"/>
    </xf>
    <xf numFmtId="0" fontId="130" fillId="90" borderId="0" applyNumberFormat="0" applyBorder="0" applyProtection="0">
      <alignment horizontal="left"/>
    </xf>
    <xf numFmtId="0" fontId="130" fillId="90" borderId="0" applyNumberFormat="0" applyBorder="0" applyProtection="0">
      <alignment horizontal="left"/>
    </xf>
    <xf numFmtId="0" fontId="130" fillId="90" borderId="0" applyNumberFormat="0" applyBorder="0" applyProtection="0">
      <alignment horizontal="left"/>
    </xf>
    <xf numFmtId="0" fontId="130" fillId="25" borderId="0" applyNumberFormat="0" applyBorder="0" applyProtection="0">
      <alignment horizontal="left"/>
    </xf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2" fontId="133" fillId="0" borderId="0" applyBorder="0">
      <alignment horizontal="center" vertical="center" wrapText="1"/>
      <protection locked="0"/>
    </xf>
    <xf numFmtId="0" fontId="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92" fontId="133" fillId="0" borderId="0" applyBorder="0">
      <alignment horizontal="center" vertical="center" wrapText="1"/>
      <protection locked="0"/>
    </xf>
    <xf numFmtId="0" fontId="27" fillId="6" borderId="23" applyNumberFormat="0" applyFont="0" applyAlignment="0" applyProtection="0"/>
    <xf numFmtId="0" fontId="27" fillId="6" borderId="23" applyNumberFormat="0" applyFont="0" applyAlignment="0" applyProtection="0"/>
    <xf numFmtId="0" fontId="27" fillId="6" borderId="23" applyNumberFormat="0" applyFont="0" applyAlignment="0" applyProtection="0"/>
    <xf numFmtId="0" fontId="28" fillId="15" borderId="23" applyNumberFormat="0" applyAlignment="0" applyProtection="0"/>
    <xf numFmtId="0" fontId="28" fillId="15" borderId="23" applyNumberFormat="0" applyAlignment="0" applyProtection="0"/>
    <xf numFmtId="0" fontId="32" fillId="6" borderId="23" applyNumberFormat="0" applyFont="0" applyAlignment="0" applyProtection="0"/>
    <xf numFmtId="0" fontId="32" fillId="6" borderId="23" applyNumberFormat="0" applyFont="0" applyAlignment="0" applyProtection="0"/>
    <xf numFmtId="0" fontId="33" fillId="15" borderId="23" applyNumberFormat="0" applyAlignment="0" applyProtection="0"/>
    <xf numFmtId="0" fontId="33" fillId="15" borderId="23" applyNumberFormat="0" applyAlignment="0" applyProtection="0"/>
    <xf numFmtId="0" fontId="33" fillId="15" borderId="23" applyNumberFormat="0" applyAlignment="0" applyProtection="0"/>
    <xf numFmtId="0" fontId="33" fillId="15" borderId="23" applyNumberFormat="0" applyAlignment="0" applyProtection="0"/>
    <xf numFmtId="0" fontId="27" fillId="6" borderId="23" applyNumberFormat="0" applyFont="0" applyAlignment="0" applyProtection="0"/>
    <xf numFmtId="0" fontId="27" fillId="6" borderId="23" applyNumberFormat="0" applyFont="0" applyAlignment="0" applyProtection="0"/>
    <xf numFmtId="0" fontId="27" fillId="6" borderId="23" applyNumberFormat="0" applyFont="0" applyAlignment="0" applyProtection="0"/>
    <xf numFmtId="0" fontId="27" fillId="6" borderId="23" applyNumberFormat="0" applyFont="0" applyAlignment="0" applyProtection="0"/>
    <xf numFmtId="0" fontId="33" fillId="6" borderId="23" applyNumberFormat="0" applyFont="0" applyAlignment="0" applyProtection="0"/>
    <xf numFmtId="0" fontId="33" fillId="6" borderId="23" applyNumberFormat="0" applyFont="0" applyAlignment="0" applyProtection="0"/>
    <xf numFmtId="0" fontId="33" fillId="6" borderId="23" applyNumberFormat="0" applyFont="0" applyAlignment="0" applyProtection="0"/>
    <xf numFmtId="0" fontId="33" fillId="6" borderId="23" applyNumberFormat="0" applyFont="0" applyAlignment="0" applyProtection="0"/>
    <xf numFmtId="0" fontId="33" fillId="6" borderId="23" applyNumberFormat="0" applyFont="0" applyAlignment="0" applyProtection="0"/>
    <xf numFmtId="0" fontId="28" fillId="15" borderId="23" applyNumberFormat="0" applyAlignment="0" applyProtection="0"/>
    <xf numFmtId="0" fontId="28" fillId="15" borderId="23" applyNumberFormat="0" applyAlignment="0" applyProtection="0"/>
    <xf numFmtId="0" fontId="28" fillId="15" borderId="23" applyNumberFormat="0" applyAlignment="0" applyProtection="0"/>
    <xf numFmtId="0" fontId="28" fillId="15" borderId="23" applyNumberFormat="0" applyAlignment="0" applyProtection="0"/>
    <xf numFmtId="0" fontId="31" fillId="15" borderId="23" applyNumberFormat="0" applyAlignment="0" applyProtection="0"/>
    <xf numFmtId="0" fontId="31" fillId="15" borderId="23" applyNumberFormat="0" applyAlignment="0" applyProtection="0"/>
    <xf numFmtId="0" fontId="31" fillId="15" borderId="23" applyNumberFormat="0" applyAlignment="0" applyProtection="0"/>
    <xf numFmtId="0" fontId="31" fillId="15" borderId="23" applyNumberFormat="0" applyAlignment="0" applyProtection="0"/>
    <xf numFmtId="0" fontId="27" fillId="6" borderId="23" applyNumberFormat="0" applyFont="0" applyAlignment="0" applyProtection="0"/>
    <xf numFmtId="0" fontId="128" fillId="49" borderId="23" applyNumberFormat="0" applyProtection="0">
      <alignment horizontal="left"/>
    </xf>
    <xf numFmtId="0" fontId="128" fillId="49" borderId="23" applyNumberFormat="0" applyProtection="0">
      <alignment horizontal="left"/>
    </xf>
    <xf numFmtId="0" fontId="128" fillId="49" borderId="23" applyNumberFormat="0" applyProtection="0">
      <alignment horizontal="left"/>
    </xf>
    <xf numFmtId="0" fontId="128" fillId="49" borderId="23" applyNumberFormat="0" applyProtection="0">
      <alignment horizontal="left"/>
    </xf>
    <xf numFmtId="0" fontId="128" fillId="49" borderId="23" applyNumberFormat="0" applyProtection="0">
      <alignment horizontal="left"/>
    </xf>
    <xf numFmtId="0" fontId="128" fillId="49" borderId="23" applyNumberFormat="0" applyProtection="0">
      <alignment horizontal="left"/>
    </xf>
    <xf numFmtId="0" fontId="128" fillId="49" borderId="23" applyNumberFormat="0" applyProtection="0">
      <alignment horizontal="left"/>
    </xf>
    <xf numFmtId="0" fontId="128" fillId="49" borderId="23" applyNumberFormat="0" applyProtection="0">
      <alignment horizontal="left"/>
    </xf>
    <xf numFmtId="0" fontId="27" fillId="6" borderId="23" applyNumberFormat="0" applyFont="0" applyAlignment="0" applyProtection="0"/>
    <xf numFmtId="0" fontId="128" fillId="91" borderId="23" applyNumberFormat="0" applyProtection="0">
      <alignment horizontal="left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ill="0" applyBorder="0" applyAlignment="0" applyProtection="0"/>
    <xf numFmtId="9" fontId="134" fillId="0" borderId="0" applyFont="0" applyFill="0" applyBorder="0" applyAlignment="0" applyProtection="0"/>
    <xf numFmtId="9" fontId="91" fillId="0" borderId="0"/>
    <xf numFmtId="9" fontId="31" fillId="0" borderId="0" applyBorder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Border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ill="0" applyBorder="0" applyAlignment="0" applyProtection="0"/>
    <xf numFmtId="9" fontId="1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ill="0" applyBorder="0" applyAlignment="0" applyProtection="0"/>
    <xf numFmtId="0" fontId="100" fillId="32" borderId="24" applyNumberFormat="0" applyAlignment="0" applyProtection="0"/>
    <xf numFmtId="0" fontId="100" fillId="48" borderId="24" applyNumberFormat="0" applyProtection="0">
      <alignment horizontal="left"/>
    </xf>
    <xf numFmtId="0" fontId="100" fillId="48" borderId="24" applyNumberFormat="0" applyProtection="0">
      <alignment horizontal="left"/>
    </xf>
    <xf numFmtId="0" fontId="100" fillId="48" borderId="24" applyNumberFormat="0" applyProtection="0">
      <alignment horizontal="left"/>
    </xf>
    <xf numFmtId="0" fontId="100" fillId="48" borderId="24" applyNumberFormat="0" applyProtection="0">
      <alignment horizontal="left"/>
    </xf>
    <xf numFmtId="0" fontId="100" fillId="38" borderId="24" applyNumberFormat="0" applyAlignment="0" applyProtection="0"/>
    <xf numFmtId="0" fontId="100" fillId="32" borderId="24" applyNumberFormat="0" applyAlignment="0" applyProtection="0"/>
    <xf numFmtId="0" fontId="116" fillId="27" borderId="35" applyNumberFormat="0" applyProtection="0">
      <alignment horizontal="left"/>
    </xf>
    <xf numFmtId="0" fontId="116" fillId="27" borderId="35" applyNumberFormat="0" applyProtection="0">
      <alignment horizontal="left"/>
    </xf>
    <xf numFmtId="0" fontId="116" fillId="27" borderId="35" applyNumberFormat="0" applyProtection="0">
      <alignment horizontal="left"/>
    </xf>
    <xf numFmtId="0" fontId="116" fillId="27" borderId="35" applyNumberFormat="0" applyProtection="0">
      <alignment horizontal="left"/>
    </xf>
    <xf numFmtId="0" fontId="116" fillId="27" borderId="35" applyNumberFormat="0" applyProtection="0">
      <alignment horizontal="left"/>
    </xf>
    <xf numFmtId="0" fontId="116" fillId="27" borderId="35" applyNumberFormat="0" applyProtection="0">
      <alignment horizontal="left"/>
    </xf>
    <xf numFmtId="0" fontId="116" fillId="27" borderId="35" applyNumberFormat="0" applyProtection="0">
      <alignment horizontal="left"/>
    </xf>
    <xf numFmtId="0" fontId="116" fillId="27" borderId="35" applyNumberFormat="0" applyProtection="0">
      <alignment horizontal="left"/>
    </xf>
    <xf numFmtId="0" fontId="100" fillId="32" borderId="24" applyNumberFormat="0" applyAlignment="0" applyProtection="0"/>
    <xf numFmtId="0" fontId="100" fillId="32" borderId="24" applyNumberFormat="0" applyAlignment="0" applyProtection="0"/>
    <xf numFmtId="0" fontId="100" fillId="32" borderId="24" applyNumberFormat="0" applyAlignment="0" applyProtection="0"/>
    <xf numFmtId="0" fontId="100" fillId="32" borderId="24" applyNumberFormat="0" applyAlignment="0" applyProtection="0"/>
    <xf numFmtId="0" fontId="114" fillId="0" borderId="22" applyNumberFormat="0" applyFill="0" applyAlignment="0" applyProtection="0"/>
    <xf numFmtId="0" fontId="80" fillId="0" borderId="22" applyNumberFormat="0" applyFill="0" applyAlignment="0" applyProtection="0"/>
    <xf numFmtId="0" fontId="114" fillId="0" borderId="22" applyNumberFormat="0" applyFill="0" applyAlignment="0" applyProtection="0"/>
    <xf numFmtId="0" fontId="122" fillId="34" borderId="0" applyNumberFormat="0" applyBorder="0" applyAlignment="0" applyProtection="0"/>
    <xf numFmtId="0" fontId="123" fillId="49" borderId="0" applyNumberFormat="0" applyBorder="0" applyProtection="0">
      <alignment horizontal="left"/>
    </xf>
    <xf numFmtId="0" fontId="123" fillId="49" borderId="0" applyNumberFormat="0" applyBorder="0" applyProtection="0">
      <alignment horizontal="left"/>
    </xf>
    <xf numFmtId="0" fontId="123" fillId="49" borderId="0" applyNumberFormat="0" applyBorder="0" applyProtection="0">
      <alignment horizontal="left"/>
    </xf>
    <xf numFmtId="0" fontId="123" fillId="49" borderId="0" applyNumberFormat="0" applyBorder="0" applyProtection="0">
      <alignment horizontal="left"/>
    </xf>
    <xf numFmtId="0" fontId="122" fillId="92" borderId="0" applyNumberFormat="0" applyBorder="0" applyProtection="0">
      <alignment horizontal="left"/>
    </xf>
    <xf numFmtId="0" fontId="30" fillId="0" borderId="0"/>
    <xf numFmtId="0" fontId="30" fillId="0" borderId="0"/>
    <xf numFmtId="0" fontId="31" fillId="0" borderId="0"/>
    <xf numFmtId="0" fontId="136" fillId="0" borderId="13">
      <alignment vertical="center" wrapText="1"/>
    </xf>
    <xf numFmtId="0" fontId="27" fillId="0" borderId="0">
      <alignment vertical="justify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Protection="0">
      <alignment horizontal="left"/>
    </xf>
    <xf numFmtId="0" fontId="115" fillId="0" borderId="0" applyNumberFormat="0" applyFill="0" applyBorder="0" applyProtection="0">
      <alignment horizontal="left"/>
    </xf>
    <xf numFmtId="0" fontId="115" fillId="0" borderId="0" applyNumberFormat="0" applyFill="0" applyBorder="0" applyProtection="0">
      <alignment horizontal="left"/>
    </xf>
    <xf numFmtId="0" fontId="115" fillId="0" borderId="0" applyNumberFormat="0" applyFill="0" applyBorder="0" applyProtection="0">
      <alignment horizontal="left"/>
    </xf>
    <xf numFmtId="0" fontId="115" fillId="0" borderId="0" applyNumberFormat="0" applyFill="0" applyBorder="0" applyProtection="0">
      <alignment horizontal="left"/>
    </xf>
    <xf numFmtId="0" fontId="132" fillId="0" borderId="0" applyNumberFormat="0" applyFill="0" applyBorder="0" applyAlignment="0" applyProtection="0"/>
    <xf numFmtId="0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32" fillId="0" borderId="0" applyNumberFormat="0" applyFill="0" applyBorder="0" applyProtection="0">
      <alignment horizontal="left"/>
    </xf>
    <xf numFmtId="0" fontId="11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3" fontId="137" fillId="0" borderId="0" applyFont="0" applyFill="0" applyBorder="0" applyAlignment="0" applyProtection="0"/>
    <xf numFmtId="194" fontId="137" fillId="0" borderId="0" applyFont="0" applyFill="0" applyBorder="0" applyAlignment="0" applyProtection="0"/>
    <xf numFmtId="19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7" fontId="33" fillId="0" borderId="0" applyFont="0" applyFill="0" applyBorder="0" applyAlignment="0" applyProtection="0"/>
    <xf numFmtId="7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7" fontId="28" fillId="0" borderId="0" applyFill="0" applyBorder="0" applyAlignment="0" applyProtection="0"/>
    <xf numFmtId="194" fontId="31" fillId="0" borderId="0" applyFont="0" applyFill="0" applyBorder="0" applyAlignment="0" applyProtection="0"/>
    <xf numFmtId="198" fontId="28" fillId="0" borderId="0" applyFill="0" applyBorder="0" applyAlignment="0" applyProtection="0"/>
    <xf numFmtId="198" fontId="28" fillId="0" borderId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8" fontId="31" fillId="0" borderId="0" applyFill="0" applyBorder="0" applyAlignment="0" applyProtection="0"/>
    <xf numFmtId="198" fontId="28" fillId="0" borderId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8" fontId="31" fillId="0" borderId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200" fontId="31" fillId="0" borderId="0" applyFill="0" applyBorder="0" applyAlignment="0" applyProtection="0"/>
    <xf numFmtId="196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72" fontId="27" fillId="0" borderId="0" applyFont="0" applyFill="0" applyBorder="0" applyAlignment="0" applyProtection="0"/>
    <xf numFmtId="201" fontId="31" fillId="0" borderId="0" applyFont="0" applyFill="0" applyBorder="0" applyAlignment="0" applyProtection="0"/>
    <xf numFmtId="173" fontId="28" fillId="0" borderId="0" applyFill="0" applyBorder="0" applyAlignment="0" applyProtection="0"/>
    <xf numFmtId="201" fontId="31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01" fontId="31" fillId="0" borderId="0" applyFont="0" applyFill="0" applyBorder="0" applyAlignment="0" applyProtection="0"/>
    <xf numFmtId="174" fontId="28" fillId="0" borderId="0" applyFill="0" applyBorder="0" applyAlignment="0" applyProtection="0"/>
    <xf numFmtId="173" fontId="28" fillId="0" borderId="0" applyFill="0" applyBorder="0" applyAlignment="0" applyProtection="0"/>
    <xf numFmtId="173" fontId="31" fillId="0" borderId="0" applyFill="0" applyBorder="0" applyAlignment="0" applyProtection="0"/>
    <xf numFmtId="172" fontId="27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9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02" fontId="31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4" fontId="26" fillId="0" borderId="0" applyFill="0" applyBorder="0" applyAlignment="0" applyProtection="0"/>
    <xf numFmtId="196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03" fillId="16" borderId="0" applyNumberFormat="0" applyBorder="0" applyAlignment="0" applyProtection="0"/>
    <xf numFmtId="0" fontId="5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17" borderId="0" applyNumberFormat="0" applyBorder="0" applyAlignment="0" applyProtection="0"/>
    <xf numFmtId="192" fontId="133" fillId="70" borderId="36" applyFill="0" applyBorder="0">
      <alignment horizontal="center" vertical="center" wrapText="1"/>
      <protection locked="0"/>
    </xf>
    <xf numFmtId="181" fontId="138" fillId="0" borderId="0">
      <alignment wrapText="1"/>
    </xf>
    <xf numFmtId="181" fontId="52" fillId="0" borderId="0">
      <alignment wrapText="1"/>
    </xf>
  </cellStyleXfs>
  <cellXfs count="234">
    <xf numFmtId="0" fontId="0" fillId="0" borderId="0" xfId="0"/>
    <xf numFmtId="49" fontId="4" fillId="0" borderId="0" xfId="1" applyNumberFormat="1" applyFont="1" applyFill="1" applyProtection="1"/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Protection="1"/>
    <xf numFmtId="0" fontId="1" fillId="0" borderId="0" xfId="1" applyFill="1" applyProtection="1">
      <protection locked="0"/>
    </xf>
    <xf numFmtId="0" fontId="4" fillId="0" borderId="0" xfId="1" applyFont="1" applyFill="1" applyAlignment="1" applyProtection="1">
      <alignment vertical="top" wrapText="1"/>
    </xf>
    <xf numFmtId="0" fontId="6" fillId="0" borderId="0" xfId="2" applyFont="1" applyFill="1" applyAlignment="1">
      <alignment vertical="top" wrapText="1"/>
    </xf>
    <xf numFmtId="0" fontId="6" fillId="0" borderId="0" xfId="2" applyFont="1" applyFill="1" applyAlignment="1">
      <alignment horizontal="right" vertical="top" wrapText="1"/>
    </xf>
    <xf numFmtId="0" fontId="7" fillId="0" borderId="0" xfId="3" applyFill="1" applyAlignment="1" applyProtection="1"/>
    <xf numFmtId="0" fontId="5" fillId="0" borderId="0" xfId="2" applyFill="1"/>
    <xf numFmtId="0" fontId="6" fillId="0" borderId="0" xfId="1" applyFont="1" applyFill="1" applyAlignment="1" applyProtection="1">
      <alignment horizontal="centerContinuous"/>
    </xf>
    <xf numFmtId="0" fontId="1" fillId="0" borderId="0" xfId="1" applyFill="1" applyAlignment="1" applyProtection="1">
      <alignment horizontal="centerContinuous"/>
      <protection locked="0"/>
    </xf>
    <xf numFmtId="0" fontId="4" fillId="0" borderId="0" xfId="1" applyFont="1" applyFill="1" applyAlignment="1" applyProtection="1">
      <alignment horizontal="centerContinuous"/>
    </xf>
    <xf numFmtId="0" fontId="5" fillId="0" borderId="0" xfId="2" applyFill="1" applyAlignment="1">
      <alignment horizontal="centerContinuous"/>
    </xf>
    <xf numFmtId="0" fontId="6" fillId="0" borderId="0" xfId="1" applyFont="1" applyFill="1" applyBorder="1" applyAlignment="1" applyProtection="1">
      <alignment horizontal="centerContinuous"/>
    </xf>
    <xf numFmtId="0" fontId="5" fillId="0" borderId="0" xfId="2" applyFill="1" applyAlignment="1">
      <alignment horizontal="center"/>
    </xf>
    <xf numFmtId="0" fontId="6" fillId="0" borderId="0" xfId="1" applyFont="1" applyFill="1" applyAlignment="1" applyProtection="1">
      <alignment horizontal="left" wrapText="1"/>
    </xf>
    <xf numFmtId="0" fontId="8" fillId="0" borderId="0" xfId="1" applyFont="1" applyFill="1" applyAlignment="1" applyProtection="1">
      <alignment horizontal="right" wrapText="1"/>
    </xf>
    <xf numFmtId="0" fontId="1" fillId="0" borderId="0" xfId="1" applyFill="1" applyBorder="1" applyAlignment="1" applyProtection="1">
      <alignment horizontal="centerContinuous"/>
      <protection locked="0"/>
    </xf>
    <xf numFmtId="0" fontId="4" fillId="0" borderId="0" xfId="1" applyFont="1" applyFill="1" applyBorder="1" applyAlignment="1" applyProtection="1">
      <alignment horizontal="centerContinuous"/>
    </xf>
    <xf numFmtId="0" fontId="5" fillId="0" borderId="0" xfId="2" applyFill="1" applyBorder="1" applyAlignment="1">
      <alignment horizontal="centerContinuous"/>
    </xf>
    <xf numFmtId="0" fontId="9" fillId="0" borderId="3" xfId="1" applyFont="1" applyFill="1" applyBorder="1" applyAlignment="1" applyProtection="1">
      <alignment vertical="center" wrapText="1"/>
    </xf>
    <xf numFmtId="0" fontId="9" fillId="0" borderId="4" xfId="1" applyFont="1" applyFill="1" applyBorder="1" applyAlignment="1" applyProtection="1">
      <alignment vertical="center" wrapText="1"/>
    </xf>
    <xf numFmtId="0" fontId="9" fillId="0" borderId="5" xfId="1" applyFont="1" applyFill="1" applyBorder="1" applyAlignment="1" applyProtection="1">
      <alignment vertical="center" wrapText="1"/>
    </xf>
    <xf numFmtId="0" fontId="10" fillId="0" borderId="3" xfId="2" applyFont="1" applyFill="1" applyBorder="1" applyAlignment="1">
      <alignment vertical="top" wrapText="1"/>
    </xf>
    <xf numFmtId="0" fontId="10" fillId="0" borderId="4" xfId="2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center" vertical="top" wrapText="1"/>
    </xf>
    <xf numFmtId="0" fontId="9" fillId="0" borderId="7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9" fillId="0" borderId="12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11" fillId="0" borderId="11" xfId="1" applyFont="1" applyFill="1" applyBorder="1" applyAlignment="1" applyProtection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49" fontId="9" fillId="0" borderId="13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49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left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9" fontId="10" fillId="0" borderId="8" xfId="1" applyNumberFormat="1" applyFont="1" applyFill="1" applyBorder="1" applyAlignment="1" applyProtection="1">
      <alignment horizontal="right" vertical="center" wrapText="1"/>
    </xf>
    <xf numFmtId="0" fontId="10" fillId="0" borderId="13" xfId="2" applyFont="1" applyFill="1" applyBorder="1" applyAlignment="1">
      <alignment vertical="center" wrapText="1"/>
    </xf>
    <xf numFmtId="4" fontId="13" fillId="0" borderId="13" xfId="1" applyNumberFormat="1" applyFont="1" applyFill="1" applyBorder="1" applyAlignment="1" applyProtection="1">
      <alignment horizontal="center" vertical="center" wrapText="1"/>
    </xf>
    <xf numFmtId="49" fontId="14" fillId="0" borderId="8" xfId="1" applyNumberFormat="1" applyFont="1" applyFill="1" applyBorder="1" applyAlignment="1" applyProtection="1">
      <alignment horizontal="right" vertical="center" wrapText="1"/>
    </xf>
    <xf numFmtId="0" fontId="14" fillId="0" borderId="13" xfId="2" applyFont="1" applyFill="1" applyBorder="1" applyAlignment="1">
      <alignment vertical="center" wrapText="1"/>
    </xf>
    <xf numFmtId="4" fontId="15" fillId="0" borderId="13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ill="1"/>
    <xf numFmtId="4" fontId="11" fillId="0" borderId="13" xfId="1" applyNumberFormat="1" applyFont="1" applyFill="1" applyBorder="1" applyAlignment="1" applyProtection="1">
      <alignment horizontal="center" vertical="center" wrapText="1"/>
    </xf>
    <xf numFmtId="4" fontId="11" fillId="2" borderId="13" xfId="1" applyNumberFormat="1" applyFont="1" applyFill="1" applyBorder="1" applyAlignment="1" applyProtection="1">
      <alignment horizontal="center" vertical="center" wrapText="1"/>
    </xf>
    <xf numFmtId="4" fontId="16" fillId="0" borderId="0" xfId="2" applyNumberFormat="1" applyFont="1" applyFill="1"/>
    <xf numFmtId="49" fontId="17" fillId="0" borderId="8" xfId="1" applyNumberFormat="1" applyFont="1" applyFill="1" applyBorder="1" applyAlignment="1" applyProtection="1">
      <alignment horizontal="right" vertical="center" wrapText="1"/>
    </xf>
    <xf numFmtId="0" fontId="17" fillId="0" borderId="13" xfId="2" applyFont="1" applyFill="1" applyBorder="1" applyAlignment="1">
      <alignment vertical="center" wrapText="1"/>
    </xf>
    <xf numFmtId="0" fontId="18" fillId="0" borderId="10" xfId="1" applyFont="1" applyFill="1" applyBorder="1" applyAlignment="1" applyProtection="1">
      <alignment horizontal="center" vertical="center" wrapText="1"/>
    </xf>
    <xf numFmtId="4" fontId="19" fillId="0" borderId="13" xfId="1" applyNumberFormat="1" applyFont="1" applyFill="1" applyBorder="1" applyAlignment="1" applyProtection="1">
      <alignment horizontal="center" vertical="center" wrapText="1"/>
    </xf>
    <xf numFmtId="4" fontId="19" fillId="2" borderId="13" xfId="1" applyNumberFormat="1" applyFont="1" applyFill="1" applyBorder="1" applyAlignment="1" applyProtection="1">
      <alignment horizontal="center" vertical="center" wrapText="1"/>
    </xf>
    <xf numFmtId="0" fontId="20" fillId="0" borderId="13" xfId="2" applyFont="1" applyFill="1" applyBorder="1" applyAlignment="1">
      <alignment vertical="center" wrapText="1"/>
    </xf>
    <xf numFmtId="49" fontId="14" fillId="0" borderId="13" xfId="1" applyNumberFormat="1" applyFont="1" applyFill="1" applyBorder="1" applyAlignment="1" applyProtection="1">
      <alignment horizontal="right" vertical="center" wrapText="1"/>
    </xf>
    <xf numFmtId="0" fontId="14" fillId="0" borderId="6" xfId="1" applyFont="1" applyFill="1" applyBorder="1" applyAlignment="1" applyProtection="1">
      <alignment vertical="center" wrapText="1"/>
    </xf>
    <xf numFmtId="0" fontId="14" fillId="0" borderId="2" xfId="2" applyFont="1" applyFill="1" applyBorder="1" applyAlignment="1">
      <alignment vertical="center" wrapText="1"/>
    </xf>
    <xf numFmtId="49" fontId="10" fillId="0" borderId="13" xfId="1" applyNumberFormat="1" applyFont="1" applyFill="1" applyBorder="1" applyAlignment="1" applyProtection="1">
      <alignment horizontal="right"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4" fillId="0" borderId="13" xfId="1" applyFont="1" applyFill="1" applyBorder="1" applyAlignment="1" applyProtection="1">
      <alignment vertical="center" wrapText="1"/>
    </xf>
    <xf numFmtId="0" fontId="14" fillId="0" borderId="2" xfId="1" applyFont="1" applyFill="1" applyBorder="1" applyAlignment="1" applyProtection="1">
      <alignment vertical="center" wrapText="1"/>
    </xf>
    <xf numFmtId="0" fontId="14" fillId="0" borderId="0" xfId="2" applyFont="1" applyFill="1"/>
    <xf numFmtId="0" fontId="10" fillId="0" borderId="13" xfId="1" applyFont="1" applyFill="1" applyBorder="1" applyAlignment="1" applyProtection="1">
      <alignment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>
      <protection locked="0"/>
    </xf>
    <xf numFmtId="4" fontId="21" fillId="0" borderId="13" xfId="1" applyNumberFormat="1" applyFont="1" applyFill="1" applyBorder="1" applyAlignment="1" applyProtection="1">
      <alignment horizontal="center" vertical="center" wrapText="1"/>
    </xf>
    <xf numFmtId="4" fontId="11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8" xfId="1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/>
    <xf numFmtId="2" fontId="16" fillId="0" borderId="0" xfId="2" applyNumberFormat="1" applyFont="1" applyFill="1"/>
    <xf numFmtId="0" fontId="1" fillId="0" borderId="0" xfId="1" applyNumberFormat="1" applyFill="1" applyProtection="1">
      <protection locked="0"/>
    </xf>
    <xf numFmtId="0" fontId="10" fillId="0" borderId="8" xfId="1" applyNumberFormat="1" applyFont="1" applyFill="1" applyBorder="1" applyAlignment="1" applyProtection="1">
      <alignment horizontal="right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2" fontId="13" fillId="0" borderId="13" xfId="1" applyNumberFormat="1" applyFont="1" applyFill="1" applyBorder="1" applyAlignment="1" applyProtection="1">
      <alignment horizontal="center" vertical="center" wrapText="1"/>
    </xf>
    <xf numFmtId="2" fontId="13" fillId="3" borderId="13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vertical="center" wrapText="1"/>
    </xf>
    <xf numFmtId="2" fontId="8" fillId="0" borderId="13" xfId="1" applyNumberFormat="1" applyFont="1" applyFill="1" applyBorder="1" applyAlignment="1" applyProtection="1">
      <alignment horizontal="center" vertical="center" wrapText="1"/>
    </xf>
    <xf numFmtId="2" fontId="11" fillId="2" borderId="13" xfId="1" applyNumberFormat="1" applyFont="1" applyFill="1" applyBorder="1" applyAlignment="1" applyProtection="1">
      <alignment horizontal="center" vertical="center" wrapText="1"/>
    </xf>
    <xf numFmtId="2" fontId="11" fillId="0" borderId="13" xfId="1" applyNumberFormat="1" applyFont="1" applyFill="1" applyBorder="1" applyAlignment="1" applyProtection="1">
      <alignment horizontal="center" vertical="center" wrapText="1"/>
    </xf>
    <xf numFmtId="0" fontId="22" fillId="0" borderId="13" xfId="2" applyFont="1" applyFill="1" applyBorder="1" applyAlignment="1">
      <alignment vertical="center" wrapText="1"/>
    </xf>
    <xf numFmtId="2" fontId="15" fillId="0" borderId="13" xfId="1" applyNumberFormat="1" applyFont="1" applyFill="1" applyBorder="1" applyAlignment="1" applyProtection="1">
      <alignment horizontal="center" vertical="center" wrapText="1"/>
    </xf>
    <xf numFmtId="2" fontId="5" fillId="0" borderId="0" xfId="2" applyNumberFormat="1" applyFill="1"/>
    <xf numFmtId="0" fontId="11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1" applyNumberFormat="1" applyFont="1" applyFill="1" applyBorder="1" applyAlignment="1" applyProtection="1">
      <alignment horizontal="right" vertical="center" wrapText="1"/>
    </xf>
    <xf numFmtId="0" fontId="14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ill="1" applyProtection="1">
      <protection locked="0"/>
    </xf>
    <xf numFmtId="0" fontId="23" fillId="0" borderId="0" xfId="1" applyFont="1" applyFill="1" applyBorder="1" applyProtection="1"/>
    <xf numFmtId="0" fontId="24" fillId="0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center" wrapText="1"/>
      <protection locked="0"/>
    </xf>
    <xf numFmtId="0" fontId="24" fillId="0" borderId="0" xfId="1" applyFont="1" applyFill="1" applyAlignment="1" applyProtection="1">
      <alignment horizontal="left"/>
      <protection locked="0"/>
    </xf>
    <xf numFmtId="0" fontId="11" fillId="0" borderId="0" xfId="1" applyFont="1" applyFill="1" applyAlignment="1" applyProtection="1">
      <protection locked="0"/>
    </xf>
    <xf numFmtId="0" fontId="11" fillId="0" borderId="0" xfId="1" applyFont="1" applyFill="1" applyAlignment="1" applyProtection="1">
      <alignment horizontal="center" vertical="top" wrapText="1"/>
      <protection locked="0"/>
    </xf>
    <xf numFmtId="4" fontId="25" fillId="0" borderId="0" xfId="2" applyNumberFormat="1" applyFont="1" applyFill="1"/>
    <xf numFmtId="0" fontId="4" fillId="0" borderId="0" xfId="1" applyFont="1" applyFill="1" applyAlignment="1" applyProtection="1">
      <alignment wrapText="1"/>
    </xf>
    <xf numFmtId="0" fontId="4" fillId="0" borderId="0" xfId="1" applyFont="1" applyFill="1"/>
    <xf numFmtId="0" fontId="6" fillId="0" borderId="0" xfId="1" applyFont="1" applyFill="1" applyAlignment="1" applyProtection="1"/>
    <xf numFmtId="0" fontId="139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Alignment="1">
      <alignment horizontal="center"/>
    </xf>
    <xf numFmtId="0" fontId="139" fillId="0" borderId="0" xfId="1" applyFont="1" applyFill="1" applyAlignment="1" applyProtection="1">
      <alignment horizontal="centerContinuous"/>
    </xf>
    <xf numFmtId="0" fontId="4" fillId="0" borderId="0" xfId="1" applyFont="1" applyFill="1" applyAlignment="1">
      <alignment horizontal="centerContinuous"/>
    </xf>
    <xf numFmtId="4" fontId="140" fillId="0" borderId="0" xfId="1" applyNumberFormat="1" applyFont="1" applyFill="1" applyAlignment="1" applyProtection="1">
      <alignment horizontal="center"/>
    </xf>
    <xf numFmtId="49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0" fontId="11" fillId="0" borderId="8" xfId="1" applyFont="1" applyFill="1" applyBorder="1" applyAlignment="1" applyProtection="1">
      <alignment vertical="center" wrapText="1"/>
    </xf>
    <xf numFmtId="0" fontId="11" fillId="0" borderId="9" xfId="1" applyFont="1" applyFill="1" applyBorder="1" applyAlignment="1" applyProtection="1">
      <alignment vertical="center" wrapText="1"/>
    </xf>
    <xf numFmtId="0" fontId="1" fillId="0" borderId="0" xfId="1" applyFill="1"/>
    <xf numFmtId="0" fontId="11" fillId="0" borderId="0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textRotation="90" wrapText="1"/>
    </xf>
    <xf numFmtId="0" fontId="9" fillId="0" borderId="37" xfId="1" applyFont="1" applyFill="1" applyBorder="1" applyAlignment="1" applyProtection="1">
      <alignment horizontal="center" vertical="center" wrapText="1"/>
    </xf>
    <xf numFmtId="49" fontId="9" fillId="0" borderId="13" xfId="1" applyNumberFormat="1" applyFont="1" applyFill="1" applyBorder="1" applyAlignment="1" applyProtection="1">
      <alignment vertical="center" wrapText="1"/>
    </xf>
    <xf numFmtId="49" fontId="14" fillId="0" borderId="13" xfId="1" applyNumberFormat="1" applyFont="1" applyFill="1" applyBorder="1" applyAlignment="1" applyProtection="1">
      <alignment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37" xfId="1" applyFont="1" applyFill="1" applyBorder="1" applyAlignment="1" applyProtection="1">
      <alignment horizontal="center" vertical="center" wrapText="1"/>
    </xf>
    <xf numFmtId="49" fontId="14" fillId="0" borderId="13" xfId="1" applyNumberFormat="1" applyFont="1" applyFill="1" applyBorder="1" applyAlignment="1" applyProtection="1">
      <alignment horizontal="center" vertical="center" wrapText="1"/>
    </xf>
    <xf numFmtId="0" fontId="14" fillId="0" borderId="37" xfId="1" applyFont="1" applyFill="1" applyBorder="1" applyAlignment="1" applyProtection="1">
      <alignment horizontal="center" vertical="center" wrapText="1"/>
    </xf>
    <xf numFmtId="0" fontId="142" fillId="0" borderId="0" xfId="1" applyFont="1" applyFill="1"/>
    <xf numFmtId="49" fontId="14" fillId="0" borderId="8" xfId="1" applyNumberFormat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/>
    <xf numFmtId="0" fontId="142" fillId="0" borderId="7" xfId="1" applyFont="1" applyFill="1" applyBorder="1"/>
    <xf numFmtId="49" fontId="10" fillId="0" borderId="8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4" fontId="6" fillId="0" borderId="13" xfId="1" applyNumberFormat="1" applyFont="1" applyFill="1" applyBorder="1" applyAlignment="1" applyProtection="1">
      <alignment horizontal="center" vertical="center" wrapText="1"/>
    </xf>
    <xf numFmtId="4" fontId="142" fillId="0" borderId="0" xfId="1" applyNumberFormat="1" applyFont="1" applyFill="1"/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13" xfId="1" applyFont="1" applyFill="1" applyBorder="1" applyAlignment="1" applyProtection="1">
      <alignment vertical="center" wrapText="1"/>
    </xf>
    <xf numFmtId="49" fontId="9" fillId="0" borderId="13" xfId="1" applyNumberFormat="1" applyFont="1" applyFill="1" applyBorder="1" applyAlignment="1" applyProtection="1">
      <alignment horizontal="right" vertical="center" wrapText="1"/>
    </xf>
    <xf numFmtId="0" fontId="4" fillId="0" borderId="13" xfId="2" applyFont="1" applyFill="1" applyBorder="1" applyAlignment="1">
      <alignment vertical="center" wrapText="1"/>
    </xf>
    <xf numFmtId="4" fontId="143" fillId="0" borderId="13" xfId="1" applyNumberFormat="1" applyFont="1" applyFill="1" applyBorder="1" applyAlignment="1" applyProtection="1">
      <alignment horizontal="center" vertical="center" wrapText="1"/>
    </xf>
    <xf numFmtId="4" fontId="144" fillId="0" borderId="0" xfId="1" applyNumberFormat="1" applyFont="1" applyFill="1"/>
    <xf numFmtId="191" fontId="142" fillId="0" borderId="0" xfId="1" applyNumberFormat="1" applyFont="1" applyFill="1"/>
    <xf numFmtId="4" fontId="145" fillId="0" borderId="13" xfId="1" applyNumberFormat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vertical="center" wrapText="1"/>
    </xf>
    <xf numFmtId="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145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3" xfId="1" applyNumberFormat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4" fillId="0" borderId="2" xfId="2" applyFont="1" applyFill="1" applyBorder="1" applyAlignment="1">
      <alignment vertical="center" wrapText="1"/>
    </xf>
    <xf numFmtId="49" fontId="12" fillId="0" borderId="13" xfId="1" applyNumberFormat="1" applyFont="1" applyFill="1" applyBorder="1" applyAlignment="1" applyProtection="1">
      <alignment horizontal="right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191" fontId="146" fillId="0" borderId="0" xfId="1" applyNumberFormat="1" applyFont="1" applyFill="1"/>
    <xf numFmtId="0" fontId="146" fillId="0" borderId="0" xfId="1" applyFont="1" applyFill="1"/>
    <xf numFmtId="0" fontId="6" fillId="0" borderId="0" xfId="2" applyFont="1" applyFill="1" applyBorder="1"/>
    <xf numFmtId="4" fontId="143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8" xfId="1" applyNumberFormat="1" applyFont="1" applyFill="1" applyBorder="1" applyAlignment="1" applyProtection="1">
      <alignment horizontal="center" vertical="center" wrapText="1"/>
    </xf>
    <xf numFmtId="4" fontId="144" fillId="0" borderId="7" xfId="1" applyNumberFormat="1" applyFont="1" applyFill="1" applyBorder="1"/>
    <xf numFmtId="4" fontId="143" fillId="0" borderId="11" xfId="1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vertical="center" wrapText="1"/>
    </xf>
    <xf numFmtId="2" fontId="145" fillId="0" borderId="13" xfId="1729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 applyProtection="1">
      <alignment vertical="center" wrapText="1"/>
    </xf>
    <xf numFmtId="4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2" applyFont="1" applyFill="1" applyBorder="1" applyAlignment="1">
      <alignment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4" fontId="139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4" fontId="147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horizontal="right" vertical="center" wrapText="1"/>
    </xf>
    <xf numFmtId="0" fontId="12" fillId="0" borderId="9" xfId="2" applyFont="1" applyFill="1" applyBorder="1" applyAlignment="1">
      <alignment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4" fontId="148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149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14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/>
    <xf numFmtId="0" fontId="3" fillId="0" borderId="0" xfId="1" applyFont="1" applyFill="1"/>
    <xf numFmtId="49" fontId="9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150" fillId="0" borderId="0" xfId="1" applyFont="1" applyFill="1" applyBorder="1" applyAlignment="1" applyProtection="1">
      <alignment horizontal="center" vertical="center" wrapText="1"/>
      <protection locked="0"/>
    </xf>
    <xf numFmtId="49" fontId="1" fillId="0" borderId="0" xfId="1" applyNumberFormat="1" applyFill="1" applyProtection="1"/>
    <xf numFmtId="0" fontId="9" fillId="0" borderId="0" xfId="1" applyFont="1" applyFill="1" applyBorder="1" applyAlignment="1" applyProtection="1">
      <alignment horizontal="left" vertical="top" wrapText="1"/>
    </xf>
    <xf numFmtId="0" fontId="1" fillId="0" borderId="0" xfId="1" applyFill="1" applyProtection="1"/>
    <xf numFmtId="0" fontId="11" fillId="0" borderId="0" xfId="1" applyFont="1" applyFill="1" applyAlignment="1" applyProtection="1">
      <alignment horizontal="center"/>
    </xf>
    <xf numFmtId="0" fontId="11" fillId="0" borderId="0" xfId="1" applyFont="1" applyFill="1" applyAlignment="1" applyProtection="1"/>
    <xf numFmtId="49" fontId="1" fillId="0" borderId="0" xfId="1" applyNumberFormat="1" applyFill="1"/>
    <xf numFmtId="0" fontId="47" fillId="0" borderId="0" xfId="2" applyFont="1" applyFill="1" applyAlignment="1">
      <alignment horizontal="right" vertical="top"/>
    </xf>
    <xf numFmtId="0" fontId="4" fillId="0" borderId="0" xfId="2" applyFont="1" applyFill="1" applyAlignment="1">
      <alignment horizontal="right" vertical="top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10" xfId="1" applyNumberFormat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top" wrapText="1"/>
    </xf>
    <xf numFmtId="0" fontId="1" fillId="0" borderId="0" xfId="1" applyFont="1" applyFill="1" applyAlignment="1" applyProtection="1"/>
    <xf numFmtId="0" fontId="5" fillId="0" borderId="0" xfId="2" applyFill="1" applyAlignment="1"/>
    <xf numFmtId="0" fontId="11" fillId="0" borderId="0" xfId="1" applyFont="1" applyFill="1" applyAlignment="1" applyProtection="1">
      <alignment horizontal="center"/>
    </xf>
    <xf numFmtId="0" fontId="6" fillId="0" borderId="0" xfId="1" applyNumberFormat="1" applyFont="1" applyFill="1" applyAlignment="1" applyProtection="1">
      <alignment horizontal="center"/>
    </xf>
    <xf numFmtId="0" fontId="6" fillId="0" borderId="1" xfId="1" applyFont="1" applyFill="1" applyBorder="1" applyAlignment="1" applyProtection="1">
      <alignment horizontal="right"/>
    </xf>
    <xf numFmtId="49" fontId="9" fillId="0" borderId="13" xfId="1" applyNumberFormat="1" applyFont="1" applyFill="1" applyBorder="1" applyAlignment="1" applyProtection="1">
      <alignment vertical="center" wrapText="1"/>
    </xf>
    <xf numFmtId="0" fontId="141" fillId="0" borderId="13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49" fontId="12" fillId="0" borderId="8" xfId="1" applyNumberFormat="1" applyFont="1" applyFill="1" applyBorder="1" applyAlignment="1" applyProtection="1">
      <alignment horizontal="center" vertical="center" wrapText="1"/>
    </xf>
    <xf numFmtId="49" fontId="12" fillId="0" borderId="9" xfId="1" applyNumberFormat="1" applyFont="1" applyFill="1" applyBorder="1" applyAlignment="1" applyProtection="1">
      <alignment horizontal="center" vertical="center" wrapText="1"/>
    </xf>
    <xf numFmtId="49" fontId="12" fillId="0" borderId="10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/>
      <protection locked="0"/>
    </xf>
    <xf numFmtId="0" fontId="5" fillId="0" borderId="0" xfId="2" applyFill="1" applyAlignment="1">
      <alignment horizontal="center"/>
    </xf>
    <xf numFmtId="0" fontId="11" fillId="0" borderId="0" xfId="1" applyFont="1" applyFill="1" applyAlignment="1" applyProtection="1">
      <alignment horizontal="center" vertical="top" wrapText="1"/>
      <protection locked="0"/>
    </xf>
    <xf numFmtId="0" fontId="5" fillId="0" borderId="0" xfId="2" applyFill="1" applyAlignment="1">
      <alignment horizontal="center" vertical="top" wrapText="1"/>
    </xf>
    <xf numFmtId="0" fontId="6" fillId="0" borderId="0" xfId="1" applyFont="1" applyFill="1" applyBorder="1" applyAlignment="1" applyProtection="1">
      <alignment horizontal="center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</cellXfs>
  <cellStyles count="2579">
    <cellStyle name="_090730_ХТГ_2010_поточка" xfId="4"/>
    <cellStyle name="_15 рух коштiв за червень" xfId="5"/>
    <cellStyle name="_15 рух коштiв за червень_ЗапасыЛена2" xfId="6"/>
    <cellStyle name="_15 рух коштiв за червень_ТЕПЛО_ЗАГАЛЬНА_з_01_01_14" xfId="7"/>
    <cellStyle name="_15 рух коштiв за червень_ТЕЦ 2013" xfId="8"/>
    <cellStyle name="_15 рух коштiв за червень_УГПБ_new" xfId="9"/>
    <cellStyle name="_15 рух коштiв за червень_Форма для B-BB" xfId="10"/>
    <cellStyle name="_2008 інвестиції" xfId="11"/>
    <cellStyle name="_2008 інвестиції_ЗапасыЛена2" xfId="12"/>
    <cellStyle name="_2008 інвестиції_УГПБ_new" xfId="13"/>
    <cellStyle name="_2008 інвестиції_Форма для B-BB" xfId="14"/>
    <cellStyle name="_275 наказ_нак" xfId="15"/>
    <cellStyle name="_275 наказ_нак_ТЕПЛО_ЗАГАЛЬНА_з_01_01_14" xfId="16"/>
    <cellStyle name="_275 наказ_нак_ТЕЦ 2013" xfId="17"/>
    <cellStyle name="_6_ДовЁдка для КР К╡ 2010 Дод_3" xfId="18"/>
    <cellStyle name="_6_ДовЁдка для КР К╡ 2010 Дод_3_ЗапасыЛена2" xfId="19"/>
    <cellStyle name="_6_ДовЁдка для КР К╡ 2010 Дод_3_УГПБ_new" xfId="20"/>
    <cellStyle name="_6_ДовЁдка для КР К╡ 2010 Дод_3_Форма для B-BB" xfId="21"/>
    <cellStyle name="_Fakt_2" xfId="22"/>
    <cellStyle name="_Ieai 08_.eai._ai. eai._iaano.(ia __e)-1 c iaeaaiaiiyi - copy" xfId="23"/>
    <cellStyle name="_Ieai 08_.eai._ai. eai._iaano.(ia __e)-1 c iaeaaiaiiyi - copy_ЗапасыЛена2" xfId="24"/>
    <cellStyle name="_Ieai 08_.eai._ai. eai._iaano.(ia __e)-1 c iaeaaiaiiyi - copy_УГПБ_new" xfId="25"/>
    <cellStyle name="_Ieai 08_.eai._ai. eai._iaano.(ia __e)-1 c iaeaaiaiiyi - copy_Форма для B-BB" xfId="26"/>
    <cellStyle name="_Plan_09_1_forma" xfId="27"/>
    <cellStyle name="_Plan_09_1_forma_ЗапасыЛена2" xfId="28"/>
    <cellStyle name="_Plan_09_1_forma_ЗапасыЛена2_бюджет новая форма2" xfId="29"/>
    <cellStyle name="_Plan_09_1_forma_УГПБ_new" xfId="30"/>
    <cellStyle name="_Plan_09_1_forma_УГПБ_new_бюджет новая форма2" xfId="31"/>
    <cellStyle name="_Plan_09_1_forma_Форма для B-BB" xfId="32"/>
    <cellStyle name="_Plan_09_1_forma_Форма для B-BB_бюджет новая форма2" xfId="33"/>
    <cellStyle name="_UTG 11 plan ckorr" xfId="34"/>
    <cellStyle name="_Бланк на нараду (1)" xfId="35"/>
    <cellStyle name="_Бланк на нараду (1)_ЗапасыЛена2" xfId="36"/>
    <cellStyle name="_Бланк на нараду (1)_ЗапасыЛена2_бюджет новая форма2" xfId="37"/>
    <cellStyle name="_Бланк на нараду (1)_УГПБ_new" xfId="38"/>
    <cellStyle name="_Бланк на нараду (1)_УГПБ_new_бюджет новая форма2" xfId="39"/>
    <cellStyle name="_Бланк на нараду (1)_Форма для B-BB" xfId="40"/>
    <cellStyle name="_Бланк на нараду (1)_Форма для B-BB_бюджет новая форма2" xfId="41"/>
    <cellStyle name="_БМФ " xfId="42"/>
    <cellStyle name="_БМФ _ЗапасыЛена2" xfId="43"/>
    <cellStyle name="_БМФ _ЗапасыЛена2_бюджет новая форма2" xfId="44"/>
    <cellStyle name="_БМФ _УГПБ_new" xfId="45"/>
    <cellStyle name="_БМФ _УГПБ_new_бюджет новая форма2" xfId="46"/>
    <cellStyle name="_БМФ _Форма для B-BB" xfId="47"/>
    <cellStyle name="_БМФ _Форма для B-BB_бюджет новая форма2" xfId="48"/>
    <cellStyle name="_ВГЕ Кап буд план 09" xfId="49"/>
    <cellStyle name="_ВГЕ Кап буд план 09_ЗапасыЛена2" xfId="50"/>
    <cellStyle name="_ВГЕ Кап буд план 09_УГПБ_new" xfId="51"/>
    <cellStyle name="_ВГЕ Кап буд план 09_Форма для B-BB" xfId="52"/>
    <cellStyle name="_ВРТП К_ 2009" xfId="53"/>
    <cellStyle name="_ВРТП К_ 2009_ЗапасыЛена2" xfId="54"/>
    <cellStyle name="_ВРТП К_ 2009_ЗапасыЛена2_бюджет новая форма2" xfId="55"/>
    <cellStyle name="_ВРТП К_ 2009_УГПБ_new" xfId="56"/>
    <cellStyle name="_ВРТП К_ 2009_УГПБ_new_бюджет новая форма2" xfId="57"/>
    <cellStyle name="_ВРТП К_ 2009_Форма для B-BB" xfId="58"/>
    <cellStyle name="_ВРТП К_ 2009_Форма для B-BB_бюджет новая форма2" xfId="59"/>
    <cellStyle name="_Для Юли рем Кинвест хвост" xfId="60"/>
    <cellStyle name="_Для Юли рем Кинвест хвост_ЗапасыЛена2" xfId="61"/>
    <cellStyle name="_Для Юли рем Кинвест хвост_УГПБ_new" xfId="62"/>
    <cellStyle name="_Для Юли рем Кинвест хвост_Форма для B-BB" xfId="63"/>
    <cellStyle name="_Дов. Процак кориг.плану на 01.04.07-2" xfId="64"/>
    <cellStyle name="_Дов. Процак кориг.плану на 01.04.07-2_ЗапасыЛена2" xfId="65"/>
    <cellStyle name="_Дов. Процак кориг.плану на 01.04.07-2_УГПБ_new" xfId="66"/>
    <cellStyle name="_Дов. Процак кориг.плану на 01.04.07-2_Форма для B-BB" xfId="67"/>
    <cellStyle name="_Довдка тендер на 12 07 10" xfId="68"/>
    <cellStyle name="_Довдка тендер на 12 07 10_ЗапасыЛена2" xfId="69"/>
    <cellStyle name="_Довдка тендер на 12 07 10_УГПБ_new" xfId="70"/>
    <cellStyle name="_Довдка тендер на 12 07 10_Форма для B-BB" xfId="71"/>
    <cellStyle name="_Довідка капбудівн" xfId="72"/>
    <cellStyle name="_Довідка капбудівн_ЗапасыЛена2" xfId="73"/>
    <cellStyle name="_Довідка капбудівн_ЗапасыЛена2_бюджет новая форма2" xfId="74"/>
    <cellStyle name="_Довідка капбудівн_УГПБ_new" xfId="75"/>
    <cellStyle name="_Довідка капбудівн_УГПБ_new_бюджет новая форма2" xfId="76"/>
    <cellStyle name="_Довідка капбудівн_Форма для B-BB" xfId="77"/>
    <cellStyle name="_Довідка капбудівн_Форма для B-BB_бюджет новая форма2" xfId="78"/>
    <cellStyle name="_довідка остання" xfId="79"/>
    <cellStyle name="_довідка остання_ЗапасыЛена2" xfId="80"/>
    <cellStyle name="_довідка остання_УГПБ_new" xfId="81"/>
    <cellStyle name="_довідка остання_Форма для B-BB" xfId="82"/>
    <cellStyle name="_Довідка про хід будівництва ДК 2кв 2008" xfId="83"/>
    <cellStyle name="_Довідка про хід будівництва ДК 2кв 2008_ЗапасыЛена2" xfId="84"/>
    <cellStyle name="_Довідка про хід будівництва ДК 2кв 2008_УГПБ_new" xfId="85"/>
    <cellStyle name="_Довідка про хід будівництва ДК 2кв 2008_Форма для B-BB" xfId="86"/>
    <cellStyle name="_Додатки до финплану 27-08" xfId="87"/>
    <cellStyle name="_Додатки до финплану 27-08_бюджет новая форма2" xfId="88"/>
    <cellStyle name="_ДодатокМТР" xfId="89"/>
    <cellStyle name="_ДодатокМТР_2011 - 2009(ОЧИК2010)" xfId="90"/>
    <cellStyle name="_ДодатокМТР_Директор 2011-Шаблон" xfId="91"/>
    <cellStyle name="_ДодатокМТР_ЗапасыЛена2" xfId="92"/>
    <cellStyle name="_ДодатокМТР_ив022Книга1" xfId="93"/>
    <cellStyle name="_ДодатокМТР_Книга1" xfId="94"/>
    <cellStyle name="_ДодатокМТР_План 11.11.2011" xfId="95"/>
    <cellStyle name="_ДодатокМТР_План 2011 НАК (04)нак" xfId="96"/>
    <cellStyle name="_ДодатокМТР_План 2011 НАК (2004)нак" xfId="97"/>
    <cellStyle name="_ДодатокМТР_План 2011 НАК (23.12)бс" xfId="98"/>
    <cellStyle name="_ДодатокМТР_План 2011 НАК 17 08" xfId="99"/>
    <cellStyle name="_ДодатокМТР_УГПБ_new" xfId="100"/>
    <cellStyle name="_ДодатокМТР_Форма для B-BB" xfId="101"/>
    <cellStyle name="_ДТГ новій" xfId="102"/>
    <cellStyle name="_ДТГ новій_ЗапасыЛена2" xfId="103"/>
    <cellStyle name="_ДТГ новій_ЗапасыЛена2_бюджет новая форма2" xfId="104"/>
    <cellStyle name="_ДТГ новій_УГПБ_new" xfId="105"/>
    <cellStyle name="_ДТГ новій_УГПБ_new_бюджет новая форма2" xfId="106"/>
    <cellStyle name="_ДТГ новій_Форма для B-BB" xfId="107"/>
    <cellStyle name="_ДТГ новій_Форма для B-BB_бюджет новая форма2" xfId="108"/>
    <cellStyle name="_ДТГ оборудование ИНМА 2010 план" xfId="109"/>
    <cellStyle name="_ДТГ оборудование ИНМА 2010 план_ЗапасыЛена2" xfId="110"/>
    <cellStyle name="_ДТГ оборудование ИНМА 2010 план_УГПБ_new" xfId="111"/>
    <cellStyle name="_ДТГ оборудование ИНМА 2010 план_Форма для B-BB" xfId="112"/>
    <cellStyle name="_Жовтень на 8 число" xfId="113"/>
    <cellStyle name="_Жовтень на 8 число_ЗапасыЛена2" xfId="114"/>
    <cellStyle name="_Жовтень на 8 число_ЗапасыЛена2_бюджет новая форма2" xfId="115"/>
    <cellStyle name="_Жовтень на 8 число_УГПБ_new" xfId="116"/>
    <cellStyle name="_Жовтень на 8 число_УГПБ_new_бюджет новая форма2" xfId="117"/>
    <cellStyle name="_Жовтень на 8 число_Форма для B-BB" xfId="118"/>
    <cellStyle name="_Жовтень на 8 число_Форма для B-BB_бюджет новая форма2" xfId="119"/>
    <cellStyle name="_Зв_тКР-_нвестиц__ по ДК" xfId="120"/>
    <cellStyle name="_Зв_тКР-_нвестиц__ по ДК_ЗапасыЛена2" xfId="121"/>
    <cellStyle name="_Зв_тКР-_нвестиц__ по ДК_УГПБ_new" xfId="122"/>
    <cellStyle name="_Зв_тКР-_нвестиц__ по ДК_Форма для B-BB" xfId="123"/>
    <cellStyle name="_Звит UTG 10 рух коштив+ нарахування" xfId="124"/>
    <cellStyle name="_Зворот " xfId="125"/>
    <cellStyle name="_Зворот _ЗапасыЛена2" xfId="126"/>
    <cellStyle name="_Зворот _ЗапасыЛена2_бюджет новая форма2" xfId="127"/>
    <cellStyle name="_Зворот _УГПБ_new" xfId="128"/>
    <cellStyle name="_Зворот _УГПБ_new_бюджет новая форма2" xfId="129"/>
    <cellStyle name="_Зворот _Форма для B-BB" xfId="130"/>
    <cellStyle name="_Зворот _Форма для B-BB_бюджет новая форма2" xfId="131"/>
    <cellStyle name="_ИТГ План КИ 2009 2_1" xfId="132"/>
    <cellStyle name="_ИТГ План КИ 2009 2_1_ЗапасыЛена2" xfId="133"/>
    <cellStyle name="_ИТГ План КИ 2009 2_1_УГПБ_new" xfId="134"/>
    <cellStyle name="_ИТГ План КИ 2009 2_1_Форма для B-BB" xfId="135"/>
    <cellStyle name="_Кап план2009 Техдиагаз Коригований" xfId="136"/>
    <cellStyle name="_Кап план2009 Техдиагаз Коригований_ЗапасыЛена2" xfId="137"/>
    <cellStyle name="_Кап план2009 Техдиагаз Коригований_УГПБ_new" xfId="138"/>
    <cellStyle name="_Кап план2009 Техдиагаз Коригований_Форма для B-BB" xfId="139"/>
    <cellStyle name="_КапИВЦ2010-2" xfId="140"/>
    <cellStyle name="_КапИВЦ2010-2_ЗапасыЛена2" xfId="141"/>
    <cellStyle name="_КапИВЦ2010-2_УГПБ_new" xfId="142"/>
    <cellStyle name="_КапИВЦ2010-2_Форма для B-BB" xfId="143"/>
    <cellStyle name="_Капремонт сводный  на 2010 по УМГ ХТГ" xfId="144"/>
    <cellStyle name="_Капремонт сводный  на 2010 по УМГ ХТГ_ЗапасыЛена2" xfId="145"/>
    <cellStyle name="_Капремонт сводный  на 2010 по УМГ ХТГ_УГПБ_new" xfId="146"/>
    <cellStyle name="_Капремонт сводный  на 2010 по УМГ ХТГ_Форма для B-BB" xfId="147"/>
    <cellStyle name="_Квартиры 2010" xfId="148"/>
    <cellStyle name="_Квартиры 2010_ЗапасыЛена2" xfId="149"/>
    <cellStyle name="_Квартиры 2010_УГПБ_new" xfId="150"/>
    <cellStyle name="_Квартиры 2010_Форма для B-BB" xfId="151"/>
    <cellStyle name="_КІплан" xfId="152"/>
    <cellStyle name="_КІплан (1)" xfId="153"/>
    <cellStyle name="_КІплан (1)_ЗапасыЛена2" xfId="154"/>
    <cellStyle name="_КІплан (1)_УГПБ_new" xfId="155"/>
    <cellStyle name="_КІплан (1)_Форма для B-BB" xfId="156"/>
    <cellStyle name="_КІплан_ЗапасыЛена2" xfId="157"/>
    <cellStyle name="_КІплан_УГПБ_new" xfId="158"/>
    <cellStyle name="_КІплан_Форма для B-BB" xfId="159"/>
    <cellStyle name="_Книга1" xfId="160"/>
    <cellStyle name="_Книга1_ЗапасыЛена2" xfId="161"/>
    <cellStyle name="_Книга1_ЗапасыЛена2_бюджет новая форма2" xfId="162"/>
    <cellStyle name="_Книга1_УГПБ_new" xfId="163"/>
    <cellStyle name="_Книга1_УГПБ_new_бюджет новая форма2" xfId="164"/>
    <cellStyle name="_Книга1_Форма для B-BB" xfId="165"/>
    <cellStyle name="_Книга1_Форма для B-BB_бюджет новая форма2" xfId="166"/>
    <cellStyle name="_Копия ПОТОЧКА_КТГ_ПР 2010" xfId="167"/>
    <cellStyle name="_КР по предл. филий" xfId="168"/>
    <cellStyle name="_КР по предл. филий_ЗапасыЛена2" xfId="169"/>
    <cellStyle name="_КР по предл. филий_ЗапасыЛена2_бюджет новая форма2" xfId="170"/>
    <cellStyle name="_КР по предл. филий_УГПБ_new" xfId="171"/>
    <cellStyle name="_КР по предл. филий_УГПБ_new_бюджет новая форма2" xfId="172"/>
    <cellStyle name="_КР по предл. филий_Форма для B-BB" xfId="173"/>
    <cellStyle name="_КР по предл. филий_Форма для B-BB_бюджет новая форма2" xfId="174"/>
    <cellStyle name="_КР_инвестиции" xfId="175"/>
    <cellStyle name="_КР_инвестиции_ЗапасыЛена2" xfId="176"/>
    <cellStyle name="_КР_инвестиции_ЗапасыЛена2_бюджет новая форма2" xfId="177"/>
    <cellStyle name="_КР_инвестиции_УГПБ_new" xfId="178"/>
    <cellStyle name="_КР_инвестиции_УГПБ_new_бюджет новая форма2" xfId="179"/>
    <cellStyle name="_КР_инвестиции_Форма для B-BB" xfId="180"/>
    <cellStyle name="_КР_инвестиции_Форма для B-BB_бюджет новая форма2" xfId="181"/>
    <cellStyle name="_Крит_деятельности" xfId="182"/>
    <cellStyle name="_Крит_деятельности_ЗапасыЛена2" xfId="183"/>
    <cellStyle name="_Крит_деятельности_ЗапасыЛена2_бюджет новая форма2" xfId="184"/>
    <cellStyle name="_Крит_деятельности_УГПБ_new" xfId="185"/>
    <cellStyle name="_Крит_деятельности_УГПБ_new_бюджет новая форма2" xfId="186"/>
    <cellStyle name="_Крит_деятельности_Форма для B-BB" xfId="187"/>
    <cellStyle name="_Крит_деятельности_Форма для B-BB_бюджет новая форма2" xfId="188"/>
    <cellStyle name="_НАК розпорядження 275(н)" xfId="189"/>
    <cellStyle name="_НАК розпорядження 275(н)_ЗапасыЛена2" xfId="190"/>
    <cellStyle name="_НАК розпорядження 275(н)_ТЕПЛО_ЗАГАЛЬНА_з_01_01_14" xfId="191"/>
    <cellStyle name="_НАК розпорядження 275(н)_ТЕЦ 2013" xfId="192"/>
    <cellStyle name="_НАК розпорядження 275(н)_УГПБ_new" xfId="193"/>
    <cellStyle name="_НАК розпорядження 275(н)_Форма для B-BB" xfId="194"/>
    <cellStyle name="_НТЕЦ_ФП_2008_Мин_корр 26.01" xfId="195"/>
    <cellStyle name="_Облад без кошторису" xfId="196"/>
    <cellStyle name="_Облад без кошторису_ЗапасыЛена2" xfId="197"/>
    <cellStyle name="_Облад без кошторису_УГПБ_new" xfId="198"/>
    <cellStyle name="_Облад без кошторису_Форма для B-BB" xfId="199"/>
    <cellStyle name="_ОДА-2010" xfId="200"/>
    <cellStyle name="_ОДА-2010_ЗапасыЛена2" xfId="201"/>
    <cellStyle name="_ОДА-2010_УГПБ_new" xfId="202"/>
    <cellStyle name="_ОДА-2010_Форма для B-BB" xfId="203"/>
    <cellStyle name="_ОДУ" xfId="204"/>
    <cellStyle name="_ОДУ_ЗапасыЛена2" xfId="205"/>
    <cellStyle name="_ОДУ_ЗапасыЛена2_бюджет новая форма2" xfId="206"/>
    <cellStyle name="_ОДУ_УГПБ_new" xfId="207"/>
    <cellStyle name="_ОДУ_УГПБ_new_бюджет новая форма2" xfId="208"/>
    <cellStyle name="_ОДУ_Форма для B-BB" xfId="209"/>
    <cellStyle name="_ОДУ_Форма для B-BB_бюджет новая форма2" xfId="210"/>
    <cellStyle name="_Отчет по КР КИ травень" xfId="211"/>
    <cellStyle name="_Отчет по КР КИ травень_ЗапасыЛена2" xfId="212"/>
    <cellStyle name="_Отчет по КР КИ травень_УГПБ_new" xfId="213"/>
    <cellStyle name="_Отчет по КР КИ травень_Форма для B-BB" xfId="214"/>
    <cellStyle name="_ПВР 2008 УАГ з ПДВ для УТГ" xfId="215"/>
    <cellStyle name="_ПВР 2008 УАГ з ПДВ для УТГ_ЗапасыЛена2" xfId="216"/>
    <cellStyle name="_ПВР 2008 УАГ з ПДВ для УТГ_УГПБ_new" xfId="217"/>
    <cellStyle name="_ПВР 2008 УАГ з ПДВ для УТГ_Форма для B-BB" xfId="218"/>
    <cellStyle name="_ПереликКР" xfId="219"/>
    <cellStyle name="_ПереликКР_ЗапасыЛена2" xfId="220"/>
    <cellStyle name="_ПереликКР_УГПБ_new" xfId="221"/>
    <cellStyle name="_ПереликКР_Форма для B-BB" xfId="222"/>
    <cellStyle name="_План  кап.рем. кап.інвест на 2008 нова форма" xfId="223"/>
    <cellStyle name="_План  кап.рем. кап.інвест на 2008 нова форма_ЗапасыЛена2" xfId="224"/>
    <cellStyle name="_План  кап.рем. кап.інвест на 2008 нова форма_УГПБ_new" xfId="225"/>
    <cellStyle name="_План  кап.рем. кап.інвест на 2008 нова форма_Форма для B-BB" xfId="226"/>
    <cellStyle name="_План  кап.рем. кварт" xfId="227"/>
    <cellStyle name="_План  кап.рем. кварт_ЗапасыЛена2" xfId="228"/>
    <cellStyle name="_План  кап.рем. кварт_УГПБ_new" xfId="229"/>
    <cellStyle name="_План  кап.рем. кварт_Форма для B-BB" xfId="230"/>
    <cellStyle name="_План 08р.кап.рем. кап.інвест.(на рік) (1)" xfId="231"/>
    <cellStyle name="_План 08р.кап.рем. кап.інвест.(на рік) (1)_ЗапасыЛена2" xfId="232"/>
    <cellStyle name="_План 08р.кап.рем. кап.інвест.(на рік) (1)_УГПБ_new" xfId="233"/>
    <cellStyle name="_План 08р.кап.рем. кап.інвест.(на рік) (1)_Форма для B-BB" xfId="234"/>
    <cellStyle name="_План 08р.кап.рем. кап.інвест.(на рік)-1" xfId="235"/>
    <cellStyle name="_План 08р.кап.рем. кап.інвест.(на рік)-1_ЗапасыЛена2" xfId="236"/>
    <cellStyle name="_План 08р.кап.рем. кап.інвест.(на рік)-1_УГПБ_new" xfId="237"/>
    <cellStyle name="_План 08р.кап.рем. кап.інвест.(на рік)-1_Форма для B-BB" xfId="238"/>
    <cellStyle name="_план 2010" xfId="239"/>
    <cellStyle name="_план 2010_ЗапасыЛена2" xfId="240"/>
    <cellStyle name="_план 2010_УГПБ_new" xfId="241"/>
    <cellStyle name="_план 2010_Форма для B-BB" xfId="242"/>
    <cellStyle name="_План КР (уточн.)" xfId="243"/>
    <cellStyle name="_План КР (уточн.)_ЗапасыЛена2" xfId="244"/>
    <cellStyle name="_План КР (уточн.)_ЗапасыЛена2_бюджет новая форма2" xfId="245"/>
    <cellStyle name="_План КР (уточн.)_УГПБ_new" xfId="246"/>
    <cellStyle name="_План КР (уточн.)_УГПБ_new_бюджет новая форма2" xfId="247"/>
    <cellStyle name="_План КР (уточн.)_Форма для B-BB" xfId="248"/>
    <cellStyle name="_План КР (уточн.)_Форма для B-BB_бюджет новая форма2" xfId="249"/>
    <cellStyle name="_План КР 2007 по ПСГ" xfId="250"/>
    <cellStyle name="_План КР 2007 по ПСГ_ЗапасыЛена2" xfId="251"/>
    <cellStyle name="_План КР 2007 по ПСГ_ЗапасыЛена2_бюджет новая форма2" xfId="252"/>
    <cellStyle name="_План КР 2007 по ПСГ_УГПБ_new" xfId="253"/>
    <cellStyle name="_План КР 2007 по ПСГ_УГПБ_new_бюджет новая форма2" xfId="254"/>
    <cellStyle name="_План КР 2007 по ПСГ_Форма для B-BB" xfId="255"/>
    <cellStyle name="_План КР 2007 по ПСГ_Форма для B-BB_бюджет новая форма2" xfId="256"/>
    <cellStyle name="_План КР 2009 ОДУ" xfId="257"/>
    <cellStyle name="_План КР 2009 ОДУ_ЗапасыЛена2" xfId="258"/>
    <cellStyle name="_План КР 2009 ОДУ_ЗапасыЛена2_бюджет новая форма2" xfId="259"/>
    <cellStyle name="_План КР 2009 ОДУ_УГПБ_new" xfId="260"/>
    <cellStyle name="_План КР 2009 ОДУ_УГПБ_new_бюджет новая форма2" xfId="261"/>
    <cellStyle name="_План КР 2009 ОДУ_Форма для B-BB" xfId="262"/>
    <cellStyle name="_План КР 2009 ОДУ_Форма для B-BB_бюджет новая форма2" xfId="263"/>
    <cellStyle name="_План_УТГ_скориг_свод_12(24.12.09)" xfId="264"/>
    <cellStyle name="_плана кап.инв.2008по ЭГ" xfId="265"/>
    <cellStyle name="_плана кап.инв.2008по ЭГ_ЗапасыЛена2" xfId="266"/>
    <cellStyle name="_плана кап.инв.2008по ЭГ_УГПБ_new" xfId="267"/>
    <cellStyle name="_плана кап.инв.2008по ЭГ_Форма для B-BB" xfId="268"/>
    <cellStyle name="_ПланКІ-2009-ДФК" xfId="269"/>
    <cellStyle name="_ПланКІ-2009-ДФК_ЗапасыЛена2" xfId="270"/>
    <cellStyle name="_ПланКІ-2009-ДФК_ЗапасыЛена2_бюджет новая форма2" xfId="271"/>
    <cellStyle name="_ПланКІ-2009-ДФК_УГПБ_new" xfId="272"/>
    <cellStyle name="_ПланКІ-2009-ДФК_УГПБ_new_бюджет новая форма2" xfId="273"/>
    <cellStyle name="_ПланКІ-2009-ДФК_Форма для B-BB" xfId="274"/>
    <cellStyle name="_ПланКІ-2009-ДФК_Форма для B-BB_бюджет новая форма2" xfId="275"/>
    <cellStyle name="_ПланКІ-2009-ЛТГ" xfId="276"/>
    <cellStyle name="_ПланКІ-2009-ЛТГ_ЗапасыЛена2" xfId="277"/>
    <cellStyle name="_ПланКІ-2009-ЛТГ_ЗапасыЛена2_бюджет новая форма2" xfId="278"/>
    <cellStyle name="_ПланКІ-2009-ЛТГ_УГПБ_new" xfId="279"/>
    <cellStyle name="_ПланКІ-2009-ЛТГ_УГПБ_new_бюджет новая форма2" xfId="280"/>
    <cellStyle name="_ПланКІ-2009-ЛТГ_Форма для B-BB" xfId="281"/>
    <cellStyle name="_ПланКІ-2009-ЛТГ_Форма для B-BB_бюджет новая форма2" xfId="282"/>
    <cellStyle name="_ПланКР-2009-уточ27-07-09" xfId="283"/>
    <cellStyle name="_ПланКР-2009-уточ27-07-09_ЗапасыЛена2" xfId="284"/>
    <cellStyle name="_ПланКР-2009-уточ27-07-09_УГПБ_new" xfId="285"/>
    <cellStyle name="_ПланКР-2009-уточ27-07-09_Форма для B-BB" xfId="286"/>
    <cellStyle name="_ПланКР-2009-уточ27-07-09фин" xfId="287"/>
    <cellStyle name="_ПланКР-2009-уточ27-07-09фин_ЗапасыЛена2" xfId="288"/>
    <cellStyle name="_ПланКР-2009-уточ27-07-09фин_УГПБ_new" xfId="289"/>
    <cellStyle name="_ПланКР-2009-уточ27-07-09фин_Форма для B-BB" xfId="290"/>
    <cellStyle name="_покварт остання" xfId="291"/>
    <cellStyle name="_покварт остання_ЗапасыЛена2" xfId="292"/>
    <cellStyle name="_покварт остання_УГПБ_new" xfId="293"/>
    <cellStyle name="_покварт остання_Форма для B-BB" xfId="294"/>
    <cellStyle name="_покварт)" xfId="295"/>
    <cellStyle name="_покварт)_ЗапасыЛена2" xfId="296"/>
    <cellStyle name="_покварт)_УГПБ_new" xfId="297"/>
    <cellStyle name="_покварт)_Форма для B-BB" xfId="298"/>
    <cellStyle name="_ПРГК сводний_" xfId="299"/>
    <cellStyle name="_Прогр. всіх видів рем. по ПСГ на 08р. ( на 08.11.07р.)." xfId="300"/>
    <cellStyle name="_Прогр. всіх видів рем. по ПСГ на 08р. ( на 08.11.07р.)._бюджет новая форма2" xfId="301"/>
    <cellStyle name="_Ремонти КТГ-2008" xfId="302"/>
    <cellStyle name="_Ремонти КТГ-2008 последние" xfId="303"/>
    <cellStyle name="_Ремонти КТГ-2008 последние_ЗапасыЛена2" xfId="304"/>
    <cellStyle name="_Ремонти КТГ-2008 последние_УГПБ_new" xfId="305"/>
    <cellStyle name="_Ремонти КТГ-2008 последние_Форма для B-BB" xfId="306"/>
    <cellStyle name="_Ремонти КТГ-2008_ЗапасыЛена2" xfId="307"/>
    <cellStyle name="_Ремонти КТГ-2008_УГПБ_new" xfId="308"/>
    <cellStyle name="_Ремонти КТГ-2008_Форма для B-BB" xfId="309"/>
    <cellStyle name="_Свод для плана 2009 ХТГ" xfId="310"/>
    <cellStyle name="_Свод для плана 2009 ХТГ_ЗапасыЛена2" xfId="311"/>
    <cellStyle name="_Свод для плана 2009 ХТГ_ЗапасыЛена2_бюджет новая форма2" xfId="312"/>
    <cellStyle name="_Свод для плана 2009 ХТГ_УГПБ_new" xfId="313"/>
    <cellStyle name="_Свод для плана 2009 ХТГ_УГПБ_new_бюджет новая форма2" xfId="314"/>
    <cellStyle name="_Свод для плана 2009 ХТГ_Форма для B-BB" xfId="315"/>
    <cellStyle name="_Свод для плана 2009 ХТГ_Форма для B-BB_бюджет новая форма2" xfId="316"/>
    <cellStyle name="_Таблиця 2" xfId="317"/>
    <cellStyle name="_Таблиця 2_ЗапасыЛена2" xfId="318"/>
    <cellStyle name="_Таблиця 2_УГПБ_new" xfId="319"/>
    <cellStyle name="_Таблиця 2_Форма для B-BB" xfId="320"/>
    <cellStyle name="_УГПБ Обладн.не вход. кошт.2009 Вестя" xfId="321"/>
    <cellStyle name="_УГПБ Обладн.не вход. кошт.2009 Вестя_ЗапасыЛена2" xfId="322"/>
    <cellStyle name="_УГПБ Обладн.не вход. кошт.2009 Вестя_УГПБ_new" xfId="323"/>
    <cellStyle name="_УГПБ Обладн.не вход. кошт.2009 Вестя_Форма для B-BB" xfId="324"/>
    <cellStyle name="_УТГ" xfId="325"/>
    <cellStyle name="_Філітовій орієнтовно 6 міс" xfId="326"/>
    <cellStyle name="_Філітовій орієнтовно 6 міс_ЗапасыЛена2" xfId="327"/>
    <cellStyle name="_Філітовій орієнтовно 6 міс_ЗапасыЛена2_бюджет новая форма2" xfId="328"/>
    <cellStyle name="_Філітовій орієнтовно 6 міс_УГПБ_new" xfId="329"/>
    <cellStyle name="_Філітовій орієнтовно 6 міс_УГПБ_new_бюджет новая форма2" xfId="330"/>
    <cellStyle name="_Філітовій орієнтовно 6 міс_Форма для B-BB" xfId="331"/>
    <cellStyle name="_Філітовій орієнтовно 6 міс_Форма для B-BB_бюджет новая форма2" xfId="332"/>
    <cellStyle name="_ХТГ довідка." xfId="333"/>
    <cellStyle name="_ХТГ довідка._ЗапасыЛена2" xfId="334"/>
    <cellStyle name="_ХТГ довідка._ЗапасыЛена2_бюджет новая форма2" xfId="335"/>
    <cellStyle name="_ХТГ довідка._УГПБ_new" xfId="336"/>
    <cellStyle name="_ХТГ довідка._УГПБ_new_бюджет новая форма2" xfId="337"/>
    <cellStyle name="_ХТГ довідка._Форма для B-BB" xfId="338"/>
    <cellStyle name="_ХТГ довідка._Форма для B-BB_бюджет новая форма2" xfId="339"/>
    <cellStyle name="_Шаблон_для_заполнения(утг-9 02)" xfId="340"/>
    <cellStyle name="_Шаблон_для_заполнения(утг-9 02)_ЗапасыЛена2" xfId="341"/>
    <cellStyle name="_Шаблон_для_заполнения(утг-9 02)_ЗапасыЛена2_бюджет новая форма2" xfId="342"/>
    <cellStyle name="_Шаблон_для_заполнения(утг-9 02)_УГПБ_new" xfId="343"/>
    <cellStyle name="_Шаблон_для_заполнения(утг-9 02)_УГПБ_new_бюджет новая форма2" xfId="344"/>
    <cellStyle name="_Шаблон_для_заполнения(утг-9 02)_Форма для B-BB" xfId="345"/>
    <cellStyle name="_Шаблон_для_заполнения(утг-9 02)_Форма для B-BB_бюджет новая форма2" xfId="346"/>
    <cellStyle name="20% - Accent1" xfId="347"/>
    <cellStyle name="20% - Accent2" xfId="348"/>
    <cellStyle name="20% - Accent3" xfId="349"/>
    <cellStyle name="20% - Accent4" xfId="350"/>
    <cellStyle name="20% - Accent5" xfId="351"/>
    <cellStyle name="20% - Accent6" xfId="352"/>
    <cellStyle name="20% - Акцент1 2" xfId="353"/>
    <cellStyle name="20% - Акцент1 2 2" xfId="354"/>
    <cellStyle name="20% - Акцент1 2 2 2" xfId="355"/>
    <cellStyle name="20% - Акцент1 2 3" xfId="356"/>
    <cellStyle name="20% - Акцент1 2 3 2" xfId="357"/>
    <cellStyle name="20% - Акцент1 2 4" xfId="358"/>
    <cellStyle name="20% - Акцент1 2 5" xfId="359"/>
    <cellStyle name="20% - Акцент1 2 5 2" xfId="360"/>
    <cellStyle name="20% - Акцент1 2 6" xfId="361"/>
    <cellStyle name="20% - Акцент1 2 6 2" xfId="362"/>
    <cellStyle name="20% - Акцент1 2 7" xfId="363"/>
    <cellStyle name="20% - Акцент1 2 8" xfId="364"/>
    <cellStyle name="20% - Акцент1 3" xfId="365"/>
    <cellStyle name="20% - Акцент1 3 2" xfId="366"/>
    <cellStyle name="20% - Акцент1 4" xfId="367"/>
    <cellStyle name="20% - Акцент1 4 2" xfId="368"/>
    <cellStyle name="20% - Акцент1 5" xfId="369"/>
    <cellStyle name="20% - Акцент1 5 2" xfId="370"/>
    <cellStyle name="20% - Акцент1 6" xfId="371"/>
    <cellStyle name="20% - Акцент1 6 2" xfId="372"/>
    <cellStyle name="20% - Акцент2 2" xfId="373"/>
    <cellStyle name="20% - Акцент2 2 2" xfId="374"/>
    <cellStyle name="20% - Акцент2 2 2 2" xfId="375"/>
    <cellStyle name="20% - Акцент2 2 3" xfId="376"/>
    <cellStyle name="20% - Акцент2 2 3 2" xfId="377"/>
    <cellStyle name="20% - Акцент2 2 4" xfId="378"/>
    <cellStyle name="20% - Акцент2 2 5" xfId="379"/>
    <cellStyle name="20% - Акцент2 2 5 2" xfId="380"/>
    <cellStyle name="20% - Акцент2 2 6" xfId="381"/>
    <cellStyle name="20% - Акцент2 2 6 2" xfId="382"/>
    <cellStyle name="20% - Акцент2 2 7" xfId="383"/>
    <cellStyle name="20% - Акцент2 2 8" xfId="384"/>
    <cellStyle name="20% - Акцент2 3" xfId="385"/>
    <cellStyle name="20% - Акцент2 3 2" xfId="386"/>
    <cellStyle name="20% - Акцент2 4" xfId="387"/>
    <cellStyle name="20% - Акцент2 4 2" xfId="388"/>
    <cellStyle name="20% - Акцент2 5" xfId="389"/>
    <cellStyle name="20% - Акцент2 5 2" xfId="390"/>
    <cellStyle name="20% - Акцент2 6" xfId="391"/>
    <cellStyle name="20% - Акцент2 6 2" xfId="392"/>
    <cellStyle name="20% - Акцент3 2" xfId="393"/>
    <cellStyle name="20% - Акцент3 2 2" xfId="394"/>
    <cellStyle name="20% - Акцент3 2 2 2" xfId="395"/>
    <cellStyle name="20% - Акцент3 2 3" xfId="396"/>
    <cellStyle name="20% - Акцент3 2 3 2" xfId="397"/>
    <cellStyle name="20% - Акцент3 2 4" xfId="398"/>
    <cellStyle name="20% - Акцент3 2 5" xfId="399"/>
    <cellStyle name="20% - Акцент3 2 5 2" xfId="400"/>
    <cellStyle name="20% - Акцент3 2 6" xfId="401"/>
    <cellStyle name="20% - Акцент3 2 6 2" xfId="402"/>
    <cellStyle name="20% - Акцент3 2 7" xfId="403"/>
    <cellStyle name="20% - Акцент3 2 8" xfId="404"/>
    <cellStyle name="20% - Акцент3 3" xfId="405"/>
    <cellStyle name="20% - Акцент3 3 2" xfId="406"/>
    <cellStyle name="20% - Акцент3 4" xfId="407"/>
    <cellStyle name="20% - Акцент3 4 2" xfId="408"/>
    <cellStyle name="20% - Акцент3 5" xfId="409"/>
    <cellStyle name="20% - Акцент3 5 2" xfId="410"/>
    <cellStyle name="20% - Акцент4 2" xfId="411"/>
    <cellStyle name="20% - Акцент4 2 2" xfId="412"/>
    <cellStyle name="20% - Акцент4 2 2 2" xfId="413"/>
    <cellStyle name="20% - Акцент4 2 3" xfId="414"/>
    <cellStyle name="20% - Акцент4 2 3 2" xfId="415"/>
    <cellStyle name="20% - Акцент4 2 4" xfId="416"/>
    <cellStyle name="20% - Акцент4 2 5" xfId="417"/>
    <cellStyle name="20% - Акцент4 2 5 2" xfId="418"/>
    <cellStyle name="20% - Акцент4 2 6" xfId="419"/>
    <cellStyle name="20% - Акцент4 2 6 2" xfId="420"/>
    <cellStyle name="20% - Акцент4 2 7" xfId="421"/>
    <cellStyle name="20% - Акцент4 2 8" xfId="422"/>
    <cellStyle name="20% - Акцент4 3" xfId="423"/>
    <cellStyle name="20% - Акцент4 3 2" xfId="424"/>
    <cellStyle name="20% - Акцент4 4" xfId="425"/>
    <cellStyle name="20% - Акцент4 4 2" xfId="426"/>
    <cellStyle name="20% - Акцент4 5" xfId="427"/>
    <cellStyle name="20% - Акцент4 5 2" xfId="428"/>
    <cellStyle name="20% - Акцент4 6" xfId="429"/>
    <cellStyle name="20% - Акцент4 6 2" xfId="430"/>
    <cellStyle name="20% - Акцент5 2" xfId="431"/>
    <cellStyle name="20% - Акцент5 2 2" xfId="432"/>
    <cellStyle name="20% - Акцент5 2 2 2" xfId="433"/>
    <cellStyle name="20% - Акцент5 2 3" xfId="434"/>
    <cellStyle name="20% - Акцент5 2 3 2" xfId="435"/>
    <cellStyle name="20% - Акцент5 2 4" xfId="436"/>
    <cellStyle name="20% - Акцент5 2 5" xfId="437"/>
    <cellStyle name="20% - Акцент5 2 5 2" xfId="438"/>
    <cellStyle name="20% - Акцент5 2 6" xfId="439"/>
    <cellStyle name="20% - Акцент5 2 6 2" xfId="440"/>
    <cellStyle name="20% - Акцент5 2 7" xfId="441"/>
    <cellStyle name="20% - Акцент5 2 8" xfId="442"/>
    <cellStyle name="20% - Акцент5 3" xfId="443"/>
    <cellStyle name="20% - Акцент5 3 2" xfId="444"/>
    <cellStyle name="20% - Акцент5 4" xfId="445"/>
    <cellStyle name="20% - Акцент5 4 2" xfId="446"/>
    <cellStyle name="20% - Акцент5 5" xfId="447"/>
    <cellStyle name="20% - Акцент5 5 2" xfId="448"/>
    <cellStyle name="20% - Акцент6 2" xfId="449"/>
    <cellStyle name="20% - Акцент6 2 2" xfId="450"/>
    <cellStyle name="20% - Акцент6 2 2 2" xfId="451"/>
    <cellStyle name="20% - Акцент6 2 3" xfId="452"/>
    <cellStyle name="20% - Акцент6 2 3 2" xfId="453"/>
    <cellStyle name="20% - Акцент6 2 4" xfId="454"/>
    <cellStyle name="20% - Акцент6 2 5" xfId="455"/>
    <cellStyle name="20% - Акцент6 2 5 2" xfId="456"/>
    <cellStyle name="20% - Акцент6 2 6" xfId="457"/>
    <cellStyle name="20% - Акцент6 2 6 2" xfId="458"/>
    <cellStyle name="20% - Акцент6 2 7" xfId="459"/>
    <cellStyle name="20% - Акцент6 2 8" xfId="460"/>
    <cellStyle name="20% - Акцент6 3" xfId="461"/>
    <cellStyle name="20% - Акцент6 3 2" xfId="462"/>
    <cellStyle name="20% - Акцент6 4" xfId="463"/>
    <cellStyle name="20% - Акцент6 4 2" xfId="464"/>
    <cellStyle name="20% - Акцент6 5" xfId="465"/>
    <cellStyle name="20% - Акцент6 5 2" xfId="466"/>
    <cellStyle name="20% – Акцентування1" xfId="467"/>
    <cellStyle name="20% – Акцентування1 1" xfId="468"/>
    <cellStyle name="20% – Акцентування1 1 2" xfId="469"/>
    <cellStyle name="20% – Акцентування1 2" xfId="470"/>
    <cellStyle name="20% – Акцентування1 2 2" xfId="471"/>
    <cellStyle name="20% – Акцентування1 3" xfId="472"/>
    <cellStyle name="20% – Акцентування1 3 2" xfId="473"/>
    <cellStyle name="20% – Акцентування1 4" xfId="474"/>
    <cellStyle name="20% – Акцентування1 4 2" xfId="475"/>
    <cellStyle name="20% – Акцентування1 5" xfId="476"/>
    <cellStyle name="20% – Акцентування1_ЗапасыЛена2" xfId="477"/>
    <cellStyle name="20% – Акцентування2" xfId="478"/>
    <cellStyle name="20% – Акцентування2 1" xfId="479"/>
    <cellStyle name="20% – Акцентування2 1 2" xfId="480"/>
    <cellStyle name="20% – Акцентування2 2" xfId="481"/>
    <cellStyle name="20% – Акцентування2 2 2" xfId="482"/>
    <cellStyle name="20% – Акцентування2 3" xfId="483"/>
    <cellStyle name="20% – Акцентування2 3 2" xfId="484"/>
    <cellStyle name="20% – Акцентування2 4" xfId="485"/>
    <cellStyle name="20% – Акцентування2 4 2" xfId="486"/>
    <cellStyle name="20% – Акцентування2 5" xfId="487"/>
    <cellStyle name="20% – Акцентування2_ЗапасыЛена2" xfId="488"/>
    <cellStyle name="20% – Акцентування3" xfId="489"/>
    <cellStyle name="20% – Акцентування3 1" xfId="490"/>
    <cellStyle name="20% – Акцентування3 1 2" xfId="491"/>
    <cellStyle name="20% – Акцентування3 2" xfId="492"/>
    <cellStyle name="20% – Акцентування3 2 2" xfId="493"/>
    <cellStyle name="20% – Акцентування3 3" xfId="494"/>
    <cellStyle name="20% – Акцентування3 3 2" xfId="495"/>
    <cellStyle name="20% – Акцентування3 4" xfId="496"/>
    <cellStyle name="20% – Акцентування3 4 2" xfId="497"/>
    <cellStyle name="20% – Акцентування3 5" xfId="498"/>
    <cellStyle name="20% – Акцентування3_ЗапасыЛена2" xfId="499"/>
    <cellStyle name="20% – Акцентування4" xfId="500"/>
    <cellStyle name="20% – Акцентування4 1" xfId="501"/>
    <cellStyle name="20% – Акцентування4 1 2" xfId="502"/>
    <cellStyle name="20% – Акцентування4 2" xfId="503"/>
    <cellStyle name="20% – Акцентування4 2 2" xfId="504"/>
    <cellStyle name="20% – Акцентування4 3" xfId="505"/>
    <cellStyle name="20% – Акцентування4 3 2" xfId="506"/>
    <cellStyle name="20% – Акцентування4 4" xfId="507"/>
    <cellStyle name="20% – Акцентування4 4 2" xfId="508"/>
    <cellStyle name="20% – Акцентування4 5" xfId="509"/>
    <cellStyle name="20% – Акцентування4_ЗапасыЛена2" xfId="510"/>
    <cellStyle name="20% – Акцентування5" xfId="511"/>
    <cellStyle name="20% – Акцентування5 1" xfId="512"/>
    <cellStyle name="20% – Акцентування5 1 2" xfId="513"/>
    <cellStyle name="20% – Акцентування5 2" xfId="514"/>
    <cellStyle name="20% – Акцентування5 2 2" xfId="515"/>
    <cellStyle name="20% – Акцентування5 3" xfId="516"/>
    <cellStyle name="20% – Акцентування5 3 2" xfId="517"/>
    <cellStyle name="20% – Акцентування5 4" xfId="518"/>
    <cellStyle name="20% – Акцентування5 4 2" xfId="519"/>
    <cellStyle name="20% – Акцентування5 5" xfId="520"/>
    <cellStyle name="20% – Акцентування5_ЗапасыЛена2" xfId="521"/>
    <cellStyle name="20% – Акцентування6" xfId="522"/>
    <cellStyle name="20% – Акцентування6 1" xfId="523"/>
    <cellStyle name="20% – Акцентування6 1 2" xfId="524"/>
    <cellStyle name="20% – Акцентування6 2" xfId="525"/>
    <cellStyle name="20% – Акцентування6 2 2" xfId="526"/>
    <cellStyle name="20% – Акцентування6 3" xfId="527"/>
    <cellStyle name="20% – Акцентування6 3 2" xfId="528"/>
    <cellStyle name="20% – Акцентування6 4" xfId="529"/>
    <cellStyle name="20% – Акцентування6 4 2" xfId="530"/>
    <cellStyle name="20% – Акцентування6 5" xfId="531"/>
    <cellStyle name="20% – Акцентування6_ЗапасыЛена2" xfId="532"/>
    <cellStyle name="40% - Accent1" xfId="533"/>
    <cellStyle name="40% - Accent2" xfId="534"/>
    <cellStyle name="40% - Accent3" xfId="535"/>
    <cellStyle name="40% - Accent4" xfId="536"/>
    <cellStyle name="40% - Accent5" xfId="537"/>
    <cellStyle name="40% - Accent6" xfId="538"/>
    <cellStyle name="40% - Акцент1 2" xfId="539"/>
    <cellStyle name="40% - Акцент1 2 2" xfId="540"/>
    <cellStyle name="40% - Акцент1 2 2 2" xfId="541"/>
    <cellStyle name="40% - Акцент1 2 3" xfId="542"/>
    <cellStyle name="40% - Акцент1 2 3 2" xfId="543"/>
    <cellStyle name="40% - Акцент1 2 4" xfId="544"/>
    <cellStyle name="40% - Акцент1 2 5" xfId="545"/>
    <cellStyle name="40% - Акцент1 2 5 2" xfId="546"/>
    <cellStyle name="40% - Акцент1 2 6" xfId="547"/>
    <cellStyle name="40% - Акцент1 2 6 2" xfId="548"/>
    <cellStyle name="40% - Акцент1 2 7" xfId="549"/>
    <cellStyle name="40% - Акцент1 2 8" xfId="550"/>
    <cellStyle name="40% - Акцент1 3" xfId="551"/>
    <cellStyle name="40% - Акцент1 3 2" xfId="552"/>
    <cellStyle name="40% - Акцент1 4" xfId="553"/>
    <cellStyle name="40% - Акцент1 4 2" xfId="554"/>
    <cellStyle name="40% - Акцент1 5" xfId="555"/>
    <cellStyle name="40% - Акцент1 5 2" xfId="556"/>
    <cellStyle name="40% - Акцент1 6" xfId="557"/>
    <cellStyle name="40% - Акцент1 6 2" xfId="558"/>
    <cellStyle name="40% - Акцент2 2" xfId="559"/>
    <cellStyle name="40% - Акцент2 2 2" xfId="560"/>
    <cellStyle name="40% - Акцент2 2 2 2" xfId="561"/>
    <cellStyle name="40% - Акцент2 2 3" xfId="562"/>
    <cellStyle name="40% - Акцент2 2 3 2" xfId="563"/>
    <cellStyle name="40% - Акцент2 2 4" xfId="564"/>
    <cellStyle name="40% - Акцент2 2 5" xfId="565"/>
    <cellStyle name="40% - Акцент2 2 6" xfId="566"/>
    <cellStyle name="40% - Акцент2 3" xfId="567"/>
    <cellStyle name="40% - Акцент2 3 2" xfId="568"/>
    <cellStyle name="40% - Акцент2 4" xfId="569"/>
    <cellStyle name="40% - Акцент2 4 2" xfId="570"/>
    <cellStyle name="40% - Акцент3 2" xfId="571"/>
    <cellStyle name="40% - Акцент3 2 2" xfId="572"/>
    <cellStyle name="40% - Акцент3 2 2 2" xfId="573"/>
    <cellStyle name="40% - Акцент3 2 3" xfId="574"/>
    <cellStyle name="40% - Акцент3 2 3 2" xfId="575"/>
    <cellStyle name="40% - Акцент3 2 4" xfId="576"/>
    <cellStyle name="40% - Акцент3 2 5" xfId="577"/>
    <cellStyle name="40% - Акцент3 2 5 2" xfId="578"/>
    <cellStyle name="40% - Акцент3 2 6" xfId="579"/>
    <cellStyle name="40% - Акцент3 2 6 2" xfId="580"/>
    <cellStyle name="40% - Акцент3 2 7" xfId="581"/>
    <cellStyle name="40% - Акцент3 2 8" xfId="582"/>
    <cellStyle name="40% - Акцент3 3" xfId="583"/>
    <cellStyle name="40% - Акцент3 3 2" xfId="584"/>
    <cellStyle name="40% - Акцент3 4" xfId="585"/>
    <cellStyle name="40% - Акцент3 4 2" xfId="586"/>
    <cellStyle name="40% - Акцент3 5" xfId="587"/>
    <cellStyle name="40% - Акцент3 5 2" xfId="588"/>
    <cellStyle name="40% - Акцент4 2" xfId="589"/>
    <cellStyle name="40% - Акцент4 2 2" xfId="590"/>
    <cellStyle name="40% - Акцент4 2 2 2" xfId="591"/>
    <cellStyle name="40% - Акцент4 2 3" xfId="592"/>
    <cellStyle name="40% - Акцент4 2 3 2" xfId="593"/>
    <cellStyle name="40% - Акцент4 2 4" xfId="594"/>
    <cellStyle name="40% - Акцент4 2 5" xfId="595"/>
    <cellStyle name="40% - Акцент4 2 5 2" xfId="596"/>
    <cellStyle name="40% - Акцент4 2 6" xfId="597"/>
    <cellStyle name="40% - Акцент4 2 6 2" xfId="598"/>
    <cellStyle name="40% - Акцент4 2 7" xfId="599"/>
    <cellStyle name="40% - Акцент4 2 8" xfId="600"/>
    <cellStyle name="40% - Акцент4 3" xfId="601"/>
    <cellStyle name="40% - Акцент4 3 2" xfId="602"/>
    <cellStyle name="40% - Акцент4 4" xfId="603"/>
    <cellStyle name="40% - Акцент4 4 2" xfId="604"/>
    <cellStyle name="40% - Акцент4 5" xfId="605"/>
    <cellStyle name="40% - Акцент4 5 2" xfId="606"/>
    <cellStyle name="40% - Акцент4 6" xfId="607"/>
    <cellStyle name="40% - Акцент4 6 2" xfId="608"/>
    <cellStyle name="40% - Акцент5 2" xfId="609"/>
    <cellStyle name="40% - Акцент5 2 2" xfId="610"/>
    <cellStyle name="40% - Акцент5 2 2 2" xfId="611"/>
    <cellStyle name="40% - Акцент5 2 3" xfId="612"/>
    <cellStyle name="40% - Акцент5 2 3 2" xfId="613"/>
    <cellStyle name="40% - Акцент5 2 4" xfId="614"/>
    <cellStyle name="40% - Акцент5 2 5" xfId="615"/>
    <cellStyle name="40% - Акцент5 2 5 2" xfId="616"/>
    <cellStyle name="40% - Акцент5 2 6" xfId="617"/>
    <cellStyle name="40% - Акцент5 2 6 2" xfId="618"/>
    <cellStyle name="40% - Акцент5 2 7" xfId="619"/>
    <cellStyle name="40% - Акцент5 2 8" xfId="620"/>
    <cellStyle name="40% - Акцент5 3" xfId="621"/>
    <cellStyle name="40% - Акцент5 3 2" xfId="622"/>
    <cellStyle name="40% - Акцент5 4" xfId="623"/>
    <cellStyle name="40% - Акцент5 4 2" xfId="624"/>
    <cellStyle name="40% - Акцент5 5" xfId="625"/>
    <cellStyle name="40% - Акцент5 5 2" xfId="626"/>
    <cellStyle name="40% - Акцент6 2" xfId="627"/>
    <cellStyle name="40% - Акцент6 2 2" xfId="628"/>
    <cellStyle name="40% - Акцент6 2 2 2" xfId="629"/>
    <cellStyle name="40% - Акцент6 2 3" xfId="630"/>
    <cellStyle name="40% - Акцент6 2 3 2" xfId="631"/>
    <cellStyle name="40% - Акцент6 2 4" xfId="632"/>
    <cellStyle name="40% - Акцент6 2 5" xfId="633"/>
    <cellStyle name="40% - Акцент6 2 5 2" xfId="634"/>
    <cellStyle name="40% - Акцент6 2 6" xfId="635"/>
    <cellStyle name="40% - Акцент6 2 6 2" xfId="636"/>
    <cellStyle name="40% - Акцент6 2 7" xfId="637"/>
    <cellStyle name="40% - Акцент6 2 8" xfId="638"/>
    <cellStyle name="40% - Акцент6 3" xfId="639"/>
    <cellStyle name="40% - Акцент6 3 2" xfId="640"/>
    <cellStyle name="40% - Акцент6 4" xfId="641"/>
    <cellStyle name="40% - Акцент6 4 2" xfId="642"/>
    <cellStyle name="40% - Акцент6 5" xfId="643"/>
    <cellStyle name="40% - Акцент6 5 2" xfId="644"/>
    <cellStyle name="40% - Акцент6 6" xfId="645"/>
    <cellStyle name="40% - Акцент6 6 2" xfId="646"/>
    <cellStyle name="40% – Акцентування1" xfId="647"/>
    <cellStyle name="40% – Акцентування1 1" xfId="648"/>
    <cellStyle name="40% – Акцентування1 1 2" xfId="649"/>
    <cellStyle name="40% – Акцентування1 2" xfId="650"/>
    <cellStyle name="40% – Акцентування1 2 2" xfId="651"/>
    <cellStyle name="40% – Акцентування1 3" xfId="652"/>
    <cellStyle name="40% – Акцентування1 3 2" xfId="653"/>
    <cellStyle name="40% – Акцентування1 4" xfId="654"/>
    <cellStyle name="40% – Акцентування1 4 2" xfId="655"/>
    <cellStyle name="40% – Акцентування1 5" xfId="656"/>
    <cellStyle name="40% – Акцентування1_ЗапасыЛена2" xfId="657"/>
    <cellStyle name="40% – Акцентування2" xfId="658"/>
    <cellStyle name="40% – Акцентування2 1" xfId="659"/>
    <cellStyle name="40% – Акцентування2 1 2" xfId="660"/>
    <cellStyle name="40% – Акцентування2 2" xfId="661"/>
    <cellStyle name="40% – Акцентування2 2 2" xfId="662"/>
    <cellStyle name="40% – Акцентування2 3" xfId="663"/>
    <cellStyle name="40% – Акцентування2 3 2" xfId="664"/>
    <cellStyle name="40% – Акцентування2 4" xfId="665"/>
    <cellStyle name="40% – Акцентування2 4 2" xfId="666"/>
    <cellStyle name="40% – Акцентування2 5" xfId="667"/>
    <cellStyle name="40% – Акцентування2_ЗапасыЛена2" xfId="668"/>
    <cellStyle name="40% – Акцентування3" xfId="669"/>
    <cellStyle name="40% – Акцентування3 1" xfId="670"/>
    <cellStyle name="40% – Акцентування3 1 2" xfId="671"/>
    <cellStyle name="40% – Акцентування3 2" xfId="672"/>
    <cellStyle name="40% – Акцентування3 2 2" xfId="673"/>
    <cellStyle name="40% – Акцентування3 3" xfId="674"/>
    <cellStyle name="40% – Акцентування3 3 2" xfId="675"/>
    <cellStyle name="40% – Акцентування3 4" xfId="676"/>
    <cellStyle name="40% – Акцентування3 4 2" xfId="677"/>
    <cellStyle name="40% – Акцентування3 5" xfId="678"/>
    <cellStyle name="40% – Акцентування3_ЗапасыЛена2" xfId="679"/>
    <cellStyle name="40% – Акцентування4" xfId="680"/>
    <cellStyle name="40% – Акцентування4 1" xfId="681"/>
    <cellStyle name="40% – Акцентування4 1 2" xfId="682"/>
    <cellStyle name="40% – Акцентування4 2" xfId="683"/>
    <cellStyle name="40% – Акцентування4 2 2" xfId="684"/>
    <cellStyle name="40% – Акцентування4 3" xfId="685"/>
    <cellStyle name="40% – Акцентування4 3 2" xfId="686"/>
    <cellStyle name="40% – Акцентування4 4" xfId="687"/>
    <cellStyle name="40% – Акцентування4 4 2" xfId="688"/>
    <cellStyle name="40% – Акцентування4 5" xfId="689"/>
    <cellStyle name="40% – Акцентування4_ЗапасыЛена2" xfId="690"/>
    <cellStyle name="40% – Акцентування5" xfId="691"/>
    <cellStyle name="40% – Акцентування5 1" xfId="692"/>
    <cellStyle name="40% – Акцентування5 1 2" xfId="693"/>
    <cellStyle name="40% – Акцентування5 2" xfId="694"/>
    <cellStyle name="40% – Акцентування5 2 2" xfId="695"/>
    <cellStyle name="40% – Акцентування5 3" xfId="696"/>
    <cellStyle name="40% – Акцентування5 3 2" xfId="697"/>
    <cellStyle name="40% – Акцентування5 4" xfId="698"/>
    <cellStyle name="40% – Акцентування5 4 2" xfId="699"/>
    <cellStyle name="40% – Акцентування5 5" xfId="700"/>
    <cellStyle name="40% – Акцентування5_ЗапасыЛена2" xfId="701"/>
    <cellStyle name="40% – Акцентування6" xfId="702"/>
    <cellStyle name="40% – Акцентування6 1" xfId="703"/>
    <cellStyle name="40% – Акцентування6 1 2" xfId="704"/>
    <cellStyle name="40% – Акцентування6 2" xfId="705"/>
    <cellStyle name="40% – Акцентування6 2 2" xfId="706"/>
    <cellStyle name="40% – Акцентування6 3" xfId="707"/>
    <cellStyle name="40% – Акцентування6 3 2" xfId="708"/>
    <cellStyle name="40% – Акцентування6 4" xfId="709"/>
    <cellStyle name="40% – Акцентування6 4 2" xfId="710"/>
    <cellStyle name="40% – Акцентування6 5" xfId="711"/>
    <cellStyle name="40% – Акцентування6_ЗапасыЛена2" xfId="712"/>
    <cellStyle name="60% - Accent1" xfId="713"/>
    <cellStyle name="60% - Accent2" xfId="714"/>
    <cellStyle name="60% - Accent3" xfId="715"/>
    <cellStyle name="60% - Accent4" xfId="716"/>
    <cellStyle name="60% - Accent5" xfId="717"/>
    <cellStyle name="60% - Accent6" xfId="718"/>
    <cellStyle name="60% - Акцент1 2" xfId="719"/>
    <cellStyle name="60% - Акцент1 2 2" xfId="720"/>
    <cellStyle name="60% - Акцент1 2 3" xfId="721"/>
    <cellStyle name="60% - Акцент1 2 4" xfId="722"/>
    <cellStyle name="60% - Акцент1 2 5" xfId="723"/>
    <cellStyle name="60% - Акцент1 2 6" xfId="724"/>
    <cellStyle name="60% - Акцент1 2 7" xfId="725"/>
    <cellStyle name="60% - Акцент1 3" xfId="726"/>
    <cellStyle name="60% - Акцент1 4" xfId="727"/>
    <cellStyle name="60% - Акцент1 5" xfId="728"/>
    <cellStyle name="60% - Акцент2 2" xfId="729"/>
    <cellStyle name="60% - Акцент2 2 2" xfId="730"/>
    <cellStyle name="60% - Акцент2 2 3" xfId="731"/>
    <cellStyle name="60% - Акцент2 2 4" xfId="732"/>
    <cellStyle name="60% - Акцент2 2 5" xfId="733"/>
    <cellStyle name="60% - Акцент2 3" xfId="734"/>
    <cellStyle name="60% - Акцент2 4" xfId="735"/>
    <cellStyle name="60% - Акцент3 2" xfId="736"/>
    <cellStyle name="60% - Акцент3 2 2" xfId="737"/>
    <cellStyle name="60% - Акцент3 2 3" xfId="738"/>
    <cellStyle name="60% - Акцент3 2 4" xfId="739"/>
    <cellStyle name="60% - Акцент3 2 5" xfId="740"/>
    <cellStyle name="60% - Акцент3 2 6" xfId="741"/>
    <cellStyle name="60% - Акцент3 2 7" xfId="742"/>
    <cellStyle name="60% - Акцент3 3" xfId="743"/>
    <cellStyle name="60% - Акцент3 4" xfId="744"/>
    <cellStyle name="60% - Акцент3 5" xfId="745"/>
    <cellStyle name="60% - Акцент4 2" xfId="746"/>
    <cellStyle name="60% - Акцент4 2 2" xfId="747"/>
    <cellStyle name="60% - Акцент4 2 3" xfId="748"/>
    <cellStyle name="60% - Акцент4 2 4" xfId="749"/>
    <cellStyle name="60% - Акцент4 2 5" xfId="750"/>
    <cellStyle name="60% - Акцент4 2 6" xfId="751"/>
    <cellStyle name="60% - Акцент4 2 7" xfId="752"/>
    <cellStyle name="60% - Акцент4 3" xfId="753"/>
    <cellStyle name="60% - Акцент4 4" xfId="754"/>
    <cellStyle name="60% - Акцент4 5" xfId="755"/>
    <cellStyle name="60% - Акцент4 6" xfId="756"/>
    <cellStyle name="60% - Акцент5 2" xfId="757"/>
    <cellStyle name="60% - Акцент5 2 2" xfId="758"/>
    <cellStyle name="60% - Акцент5 2 3" xfId="759"/>
    <cellStyle name="60% - Акцент5 2 4" xfId="760"/>
    <cellStyle name="60% - Акцент5 2 5" xfId="761"/>
    <cellStyle name="60% - Акцент5 3" xfId="762"/>
    <cellStyle name="60% - Акцент5 4" xfId="763"/>
    <cellStyle name="60% - Акцент6 2" xfId="764"/>
    <cellStyle name="60% - Акцент6 2 2" xfId="765"/>
    <cellStyle name="60% - Акцент6 2 3" xfId="766"/>
    <cellStyle name="60% - Акцент6 2 4" xfId="767"/>
    <cellStyle name="60% - Акцент6 2 5" xfId="768"/>
    <cellStyle name="60% - Акцент6 2 6" xfId="769"/>
    <cellStyle name="60% - Акцент6 2 7" xfId="770"/>
    <cellStyle name="60% - Акцент6 3" xfId="771"/>
    <cellStyle name="60% - Акцент6 4" xfId="772"/>
    <cellStyle name="60% - Акцент6 5" xfId="773"/>
    <cellStyle name="60% - Акцент6 6" xfId="774"/>
    <cellStyle name="60% – Акцентування1" xfId="775"/>
    <cellStyle name="60% – Акцентування1 1" xfId="776"/>
    <cellStyle name="60% – Акцентування1 2" xfId="777"/>
    <cellStyle name="60% – Акцентування1 3" xfId="778"/>
    <cellStyle name="60% – Акцентування1 4" xfId="779"/>
    <cellStyle name="60% – Акцентування1_ЗапасыЛена2" xfId="780"/>
    <cellStyle name="60% – Акцентування2" xfId="781"/>
    <cellStyle name="60% – Акцентування2 1" xfId="782"/>
    <cellStyle name="60% – Акцентування2 2" xfId="783"/>
    <cellStyle name="60% – Акцентування2 3" xfId="784"/>
    <cellStyle name="60% – Акцентування2 4" xfId="785"/>
    <cellStyle name="60% – Акцентування2_ЗапасыЛена2" xfId="786"/>
    <cellStyle name="60% – Акцентування3" xfId="787"/>
    <cellStyle name="60% – Акцентування3 1" xfId="788"/>
    <cellStyle name="60% – Акцентування3 2" xfId="789"/>
    <cellStyle name="60% – Акцентування3 3" xfId="790"/>
    <cellStyle name="60% – Акцентування3 4" xfId="791"/>
    <cellStyle name="60% – Акцентування3_ЗапасыЛена2" xfId="792"/>
    <cellStyle name="60% – Акцентування4" xfId="793"/>
    <cellStyle name="60% – Акцентування4 1" xfId="794"/>
    <cellStyle name="60% – Акцентування4 2" xfId="795"/>
    <cellStyle name="60% – Акцентування4 3" xfId="796"/>
    <cellStyle name="60% – Акцентування4 4" xfId="797"/>
    <cellStyle name="60% – Акцентування4_ЗапасыЛена2" xfId="798"/>
    <cellStyle name="60% – Акцентування5" xfId="799"/>
    <cellStyle name="60% – Акцентування5 1" xfId="800"/>
    <cellStyle name="60% – Акцентування5 2" xfId="801"/>
    <cellStyle name="60% – Акцентування5 3" xfId="802"/>
    <cellStyle name="60% – Акцентування5 4" xfId="803"/>
    <cellStyle name="60% – Акцентування5_ЗапасыЛена2" xfId="804"/>
    <cellStyle name="60% – Акцентування6" xfId="805"/>
    <cellStyle name="60% – Акцентування6 1" xfId="806"/>
    <cellStyle name="60% – Акцентування6 2" xfId="807"/>
    <cellStyle name="60% – Акцентування6 3" xfId="808"/>
    <cellStyle name="60% – Акцентування6 4" xfId="809"/>
    <cellStyle name="60% – Акцентування6_ЗапасыЛена2" xfId="810"/>
    <cellStyle name="Accent" xfId="811"/>
    <cellStyle name="Accent 1" xfId="812"/>
    <cellStyle name="Accent 1 2" xfId="813"/>
    <cellStyle name="Accent 1 2 2" xfId="814"/>
    <cellStyle name="Accent 2" xfId="815"/>
    <cellStyle name="Accent 2 2" xfId="816"/>
    <cellStyle name="Accent 2 2 2" xfId="817"/>
    <cellStyle name="Accent 3" xfId="818"/>
    <cellStyle name="Accent 3 2" xfId="819"/>
    <cellStyle name="Accent 3 2 2" xfId="820"/>
    <cellStyle name="Accent 4" xfId="821"/>
    <cellStyle name="Accent 4 2" xfId="822"/>
    <cellStyle name="Accent1" xfId="823"/>
    <cellStyle name="Accent2" xfId="824"/>
    <cellStyle name="Accent3" xfId="825"/>
    <cellStyle name="Accent4" xfId="826"/>
    <cellStyle name="Accent5" xfId="827"/>
    <cellStyle name="Accent6" xfId="828"/>
    <cellStyle name="Bad" xfId="829"/>
    <cellStyle name="Bad 2" xfId="830"/>
    <cellStyle name="Bad 2 2" xfId="831"/>
    <cellStyle name="Bad 3" xfId="832"/>
    <cellStyle name="Bad 4" xfId="833"/>
    <cellStyle name="Border" xfId="834"/>
    <cellStyle name="Border 2" xfId="835"/>
    <cellStyle name="Calc Currency (0)" xfId="836"/>
    <cellStyle name="Calc Currency (2)" xfId="837"/>
    <cellStyle name="Calc Percent (0)" xfId="838"/>
    <cellStyle name="Calc Percent (1)" xfId="839"/>
    <cellStyle name="Calc Percent (2)" xfId="840"/>
    <cellStyle name="Calc Units (0)" xfId="841"/>
    <cellStyle name="Calc Units (1)" xfId="842"/>
    <cellStyle name="Calc Units (2)" xfId="843"/>
    <cellStyle name="Calculation" xfId="844"/>
    <cellStyle name="Calculation 2" xfId="845"/>
    <cellStyle name="Calculation 2 2" xfId="846"/>
    <cellStyle name="Calculation 3" xfId="847"/>
    <cellStyle name="Check Cell" xfId="848"/>
    <cellStyle name="Column-Header" xfId="849"/>
    <cellStyle name="Comma" xfId="850"/>
    <cellStyle name="Comma [0]_#6 Temps &amp; Contractors" xfId="851"/>
    <cellStyle name="Comma [00]" xfId="852"/>
    <cellStyle name="Comma 10" xfId="853"/>
    <cellStyle name="Comma 11" xfId="854"/>
    <cellStyle name="Comma 12" xfId="855"/>
    <cellStyle name="Comma 2" xfId="856"/>
    <cellStyle name="Comma 2 2" xfId="857"/>
    <cellStyle name="Comma 2 2 2" xfId="858"/>
    <cellStyle name="Comma 2 3" xfId="859"/>
    <cellStyle name="Comma 2 4" xfId="860"/>
    <cellStyle name="Comma 2 5" xfId="861"/>
    <cellStyle name="Comma 2 6" xfId="862"/>
    <cellStyle name="Comma 3" xfId="863"/>
    <cellStyle name="Comma 3 2" xfId="864"/>
    <cellStyle name="Comma 4" xfId="865"/>
    <cellStyle name="Comma 4 2" xfId="866"/>
    <cellStyle name="Comma 5" xfId="867"/>
    <cellStyle name="Comma 5 2" xfId="868"/>
    <cellStyle name="Comma 6" xfId="869"/>
    <cellStyle name="Comma 6 2" xfId="870"/>
    <cellStyle name="Comma 7" xfId="871"/>
    <cellStyle name="Comma 7 2" xfId="872"/>
    <cellStyle name="Comma 8" xfId="873"/>
    <cellStyle name="Comma 8 2" xfId="874"/>
    <cellStyle name="Comma 9" xfId="875"/>
    <cellStyle name="Comma_#6 Temps &amp; Contractors" xfId="876"/>
    <cellStyle name="Comma0" xfId="877"/>
    <cellStyle name="Currency [0]_#6 Temps &amp; Contractors" xfId="878"/>
    <cellStyle name="Currency [00]" xfId="879"/>
    <cellStyle name="Currency_#6 Temps &amp; Contractors" xfId="880"/>
    <cellStyle name="Currency0" xfId="881"/>
    <cellStyle name="Date" xfId="882"/>
    <cellStyle name="Date Short" xfId="883"/>
    <cellStyle name="Define-Column" xfId="884"/>
    <cellStyle name="Dezimal [0]_laroux" xfId="885"/>
    <cellStyle name="Dezimal_laroux" xfId="886"/>
    <cellStyle name="Enter Currency (0)" xfId="887"/>
    <cellStyle name="Enter Currency (2)" xfId="888"/>
    <cellStyle name="Enter Units (0)" xfId="889"/>
    <cellStyle name="Enter Units (1)" xfId="890"/>
    <cellStyle name="Enter Units (2)" xfId="891"/>
    <cellStyle name="Error" xfId="892"/>
    <cellStyle name="Error 2" xfId="893"/>
    <cellStyle name="Error 2 2" xfId="894"/>
    <cellStyle name="Euro" xfId="895"/>
    <cellStyle name="Excel Built-in Normal" xfId="896"/>
    <cellStyle name="Excel Built-in Normal 2" xfId="897"/>
    <cellStyle name="Excel Built-in Normal 2 2" xfId="898"/>
    <cellStyle name="Excel Built-in Normal 3" xfId="899"/>
    <cellStyle name="Explanatory Text" xfId="900"/>
    <cellStyle name="Footnote" xfId="901"/>
    <cellStyle name="Footnote 2" xfId="902"/>
    <cellStyle name="Footnote 2 2" xfId="903"/>
    <cellStyle name="From" xfId="904"/>
    <cellStyle name="FS10" xfId="905"/>
    <cellStyle name="Good" xfId="906"/>
    <cellStyle name="Good 2" xfId="907"/>
    <cellStyle name="Good 2 2" xfId="908"/>
    <cellStyle name="Good 3" xfId="909"/>
    <cellStyle name="Good 4" xfId="910"/>
    <cellStyle name="Grey" xfId="911"/>
    <cellStyle name="Header1" xfId="912"/>
    <cellStyle name="Header1 2" xfId="913"/>
    <cellStyle name="Header1 2 2" xfId="914"/>
    <cellStyle name="Header1 3" xfId="915"/>
    <cellStyle name="Header1 3 2" xfId="916"/>
    <cellStyle name="Header1 4" xfId="917"/>
    <cellStyle name="Header2" xfId="918"/>
    <cellStyle name="Heading" xfId="919"/>
    <cellStyle name="Heading 1" xfId="920"/>
    <cellStyle name="Heading 1 2" xfId="921"/>
    <cellStyle name="Heading 1 2 2" xfId="922"/>
    <cellStyle name="Heading 1 3" xfId="923"/>
    <cellStyle name="Heading 1 4" xfId="924"/>
    <cellStyle name="Heading 2" xfId="925"/>
    <cellStyle name="Heading 2 2" xfId="926"/>
    <cellStyle name="Heading 2 2 2" xfId="927"/>
    <cellStyle name="Heading 2 3" xfId="928"/>
    <cellStyle name="Heading 2 4" xfId="929"/>
    <cellStyle name="Heading 3" xfId="930"/>
    <cellStyle name="Heading 3 2" xfId="931"/>
    <cellStyle name="Heading 3 3" xfId="932"/>
    <cellStyle name="Heading 4" xfId="933"/>
    <cellStyle name="highlight" xfId="934"/>
    <cellStyle name="Hyperlink 2" xfId="935"/>
    <cellStyle name="Iau?iue" xfId="936"/>
    <cellStyle name="Input" xfId="937"/>
    <cellStyle name="Input [yellow]" xfId="938"/>
    <cellStyle name="Input 2" xfId="939"/>
    <cellStyle name="Input 2 2" xfId="940"/>
    <cellStyle name="Input 3" xfId="941"/>
    <cellStyle name="Input 4" xfId="942"/>
    <cellStyle name="Input 5" xfId="943"/>
    <cellStyle name="Input 6" xfId="944"/>
    <cellStyle name="Level0" xfId="945"/>
    <cellStyle name="Level0 2" xfId="946"/>
    <cellStyle name="Level0 3" xfId="947"/>
    <cellStyle name="Level0 4" xfId="948"/>
    <cellStyle name="Level0_Директор 2011-Шаблон" xfId="949"/>
    <cellStyle name="Level1" xfId="950"/>
    <cellStyle name="Level1-Numbers" xfId="951"/>
    <cellStyle name="Level1-Numbers-Hide" xfId="952"/>
    <cellStyle name="Level2" xfId="953"/>
    <cellStyle name="Level2-Hide" xfId="954"/>
    <cellStyle name="Level2-Numbers" xfId="955"/>
    <cellStyle name="Level2-Numbers-Hide" xfId="956"/>
    <cellStyle name="Level3" xfId="957"/>
    <cellStyle name="Level3-Hide" xfId="958"/>
    <cellStyle name="Level3-Numbers" xfId="959"/>
    <cellStyle name="Level3-Numbers-Hide" xfId="960"/>
    <cellStyle name="Level4" xfId="961"/>
    <cellStyle name="Level4-Hide" xfId="962"/>
    <cellStyle name="Level4-Numbers" xfId="963"/>
    <cellStyle name="Level4-Numbers-Hide" xfId="964"/>
    <cellStyle name="Level5" xfId="965"/>
    <cellStyle name="Level5-Hide" xfId="966"/>
    <cellStyle name="Level5-Numbers" xfId="967"/>
    <cellStyle name="Level5-Numbers-Hide" xfId="968"/>
    <cellStyle name="Level6" xfId="969"/>
    <cellStyle name="Level6-Hide" xfId="970"/>
    <cellStyle name="Level6-Numbers" xfId="971"/>
    <cellStyle name="Level7" xfId="972"/>
    <cellStyle name="Level7-Hide" xfId="973"/>
    <cellStyle name="Level7-Numbers" xfId="974"/>
    <cellStyle name="Link Currency (0)" xfId="975"/>
    <cellStyle name="Link Currency (2)" xfId="976"/>
    <cellStyle name="Link Units (0)" xfId="977"/>
    <cellStyle name="Link Units (1)" xfId="978"/>
    <cellStyle name="Link Units (2)" xfId="979"/>
    <cellStyle name="Linked Cell" xfId="980"/>
    <cellStyle name="Milliers [0]_laroux" xfId="981"/>
    <cellStyle name="Milliers_laroux" xfId="982"/>
    <cellStyle name="Neutral" xfId="983"/>
    <cellStyle name="Neutral 2" xfId="984"/>
    <cellStyle name="Neutral 2 2" xfId="985"/>
    <cellStyle name="Neutral 3" xfId="986"/>
    <cellStyle name="Neutral 4" xfId="987"/>
    <cellStyle name="normal" xfId="988"/>
    <cellStyle name="Normal - Style1" xfId="989"/>
    <cellStyle name="Normal 2" xfId="990"/>
    <cellStyle name="Normal_# 41-Market &amp;Trends" xfId="991"/>
    <cellStyle name="normalPercent" xfId="992"/>
    <cellStyle name="nornPercent" xfId="993"/>
    <cellStyle name="Note" xfId="994"/>
    <cellStyle name="Note 2" xfId="995"/>
    <cellStyle name="Note 2 2" xfId="996"/>
    <cellStyle name="Note 2 2 2" xfId="997"/>
    <cellStyle name="Note 2 3" xfId="998"/>
    <cellStyle name="Note 2 3 2" xfId="999"/>
    <cellStyle name="Note 2 4" xfId="1000"/>
    <cellStyle name="Note 3" xfId="1001"/>
    <cellStyle name="Note 3 2" xfId="1002"/>
    <cellStyle name="Note 4" xfId="1003"/>
    <cellStyle name="Note 4 2" xfId="1004"/>
    <cellStyle name="Note 5" xfId="1005"/>
    <cellStyle name="Number-Cells" xfId="1006"/>
    <cellStyle name="Number-Cells-Column2" xfId="1007"/>
    <cellStyle name="Number-Cells-Column5" xfId="1008"/>
    <cellStyle name="Output" xfId="1009"/>
    <cellStyle name="Output 2" xfId="1010"/>
    <cellStyle name="Output 2 2" xfId="1011"/>
    <cellStyle name="Output 3" xfId="1012"/>
    <cellStyle name="Percent [0]" xfId="1013"/>
    <cellStyle name="Percent [00]" xfId="1014"/>
    <cellStyle name="Percent [2]" xfId="1015"/>
    <cellStyle name="Percent_#6 Temps &amp; Contractors" xfId="1016"/>
    <cellStyle name="PrePop Currency (0)" xfId="1017"/>
    <cellStyle name="PrePop Currency (2)" xfId="1018"/>
    <cellStyle name="PrePop Units (0)" xfId="1019"/>
    <cellStyle name="PrePop Units (1)" xfId="1020"/>
    <cellStyle name="PrePop Units (2)" xfId="1021"/>
    <cellStyle name="Row-Header" xfId="1022"/>
    <cellStyle name="S4" xfId="1023"/>
    <cellStyle name="S4 2" xfId="1024"/>
    <cellStyle name="S4 3" xfId="1025"/>
    <cellStyle name="S7" xfId="1026"/>
    <cellStyle name="S7 2" xfId="1027"/>
    <cellStyle name="S7 3" xfId="1028"/>
    <cellStyle name="Status" xfId="1029"/>
    <cellStyle name="Status 2" xfId="1030"/>
    <cellStyle name="Status_Лора  Річний план_ шаблон_30.10.17" xfId="1031"/>
    <cellStyle name="TableStyleLight1" xfId="1032"/>
    <cellStyle name="TableStyleLight1 2" xfId="1033"/>
    <cellStyle name="TableStyleLight1 3" xfId="1034"/>
    <cellStyle name="Text" xfId="1035"/>
    <cellStyle name="Text 2" xfId="1036"/>
    <cellStyle name="Text 3" xfId="1037"/>
    <cellStyle name="Text 4" xfId="1038"/>
    <cellStyle name="Text 5" xfId="1039"/>
    <cellStyle name="Text Indent A" xfId="1040"/>
    <cellStyle name="Text Indent B" xfId="1041"/>
    <cellStyle name="Text Indent C" xfId="1042"/>
    <cellStyle name="Text_Лора  Річний план_ шаблон_30.10.17" xfId="1043"/>
    <cellStyle name="Title" xfId="1044"/>
    <cellStyle name="Total" xfId="1045"/>
    <cellStyle name="Total 2" xfId="1046"/>
    <cellStyle name="Total 2 2" xfId="1047"/>
    <cellStyle name="Total 3" xfId="1048"/>
    <cellStyle name="Tytuі" xfId="1049"/>
    <cellStyle name="Tytuі 2" xfId="1050"/>
    <cellStyle name="Tytuі 3" xfId="1051"/>
    <cellStyle name="vb-rynok" xfId="1052"/>
    <cellStyle name="Währung [0]_RESULTS" xfId="1053"/>
    <cellStyle name="Währung_RESULTS" xfId="1054"/>
    <cellStyle name="Warning" xfId="1055"/>
    <cellStyle name="Warning 2" xfId="1056"/>
    <cellStyle name="Warning 2 2" xfId="1057"/>
    <cellStyle name="Warning Text" xfId="1058"/>
    <cellStyle name="Акцент1 2" xfId="1059"/>
    <cellStyle name="Акцент1 2 2" xfId="1060"/>
    <cellStyle name="Акцент1 2 3" xfId="1061"/>
    <cellStyle name="Акцент1 2 4" xfId="1062"/>
    <cellStyle name="Акцент1 2 5" xfId="1063"/>
    <cellStyle name="Акцент1 3" xfId="1064"/>
    <cellStyle name="Акцент1 4" xfId="1065"/>
    <cellStyle name="Акцент1 5" xfId="1066"/>
    <cellStyle name="Акцент1 6" xfId="1067"/>
    <cellStyle name="Акцент2 2" xfId="1068"/>
    <cellStyle name="Акцент2 2 2" xfId="1069"/>
    <cellStyle name="Акцент2 2 3" xfId="1070"/>
    <cellStyle name="Акцент2 2 4" xfId="1071"/>
    <cellStyle name="Акцент2 2 5" xfId="1072"/>
    <cellStyle name="Акцент2 3" xfId="1073"/>
    <cellStyle name="Акцент2 4" xfId="1074"/>
    <cellStyle name="Акцент2 5" xfId="1075"/>
    <cellStyle name="Акцент2 6" xfId="1076"/>
    <cellStyle name="Акцент3 2" xfId="1077"/>
    <cellStyle name="Акцент3 2 2" xfId="1078"/>
    <cellStyle name="Акцент3 2 3" xfId="1079"/>
    <cellStyle name="Акцент3 2 4" xfId="1080"/>
    <cellStyle name="Акцент3 3" xfId="1081"/>
    <cellStyle name="Акцент3 4" xfId="1082"/>
    <cellStyle name="Акцент3 5" xfId="1083"/>
    <cellStyle name="Акцент4 2" xfId="1084"/>
    <cellStyle name="Акцент4 2 2" xfId="1085"/>
    <cellStyle name="Акцент4 2 3" xfId="1086"/>
    <cellStyle name="Акцент4 2 4" xfId="1087"/>
    <cellStyle name="Акцент4 2 5" xfId="1088"/>
    <cellStyle name="Акцент4 3" xfId="1089"/>
    <cellStyle name="Акцент4 4" xfId="1090"/>
    <cellStyle name="Акцент4 5" xfId="1091"/>
    <cellStyle name="Акцент4 6" xfId="1092"/>
    <cellStyle name="Акцент5 2" xfId="1093"/>
    <cellStyle name="Акцент5 2 2" xfId="1094"/>
    <cellStyle name="Акцент5 2 3" xfId="1095"/>
    <cellStyle name="Акцент5 2 4" xfId="1096"/>
    <cellStyle name="Акцент5 3" xfId="1097"/>
    <cellStyle name="Акцент5 4" xfId="1098"/>
    <cellStyle name="Акцент5 5" xfId="1099"/>
    <cellStyle name="Акцент6 2" xfId="1100"/>
    <cellStyle name="Акцент6 2 2" xfId="1101"/>
    <cellStyle name="Акцент6 2 3" xfId="1102"/>
    <cellStyle name="Акцент6 2 4" xfId="1103"/>
    <cellStyle name="Акцент6 3" xfId="1104"/>
    <cellStyle name="Акцент6 4" xfId="1105"/>
    <cellStyle name="Акцент6 5" xfId="1106"/>
    <cellStyle name="Акцентування1" xfId="1107"/>
    <cellStyle name="Акцентування1 1" xfId="1108"/>
    <cellStyle name="Акцентування1 2" xfId="1109"/>
    <cellStyle name="Акцентування1 3" xfId="1110"/>
    <cellStyle name="Акцентування1 4" xfId="1111"/>
    <cellStyle name="Акцентування1_ЗапасыЛена2" xfId="1112"/>
    <cellStyle name="Акцентування2" xfId="1113"/>
    <cellStyle name="Акцентування2 1" xfId="1114"/>
    <cellStyle name="Акцентування2 2" xfId="1115"/>
    <cellStyle name="Акцентування2 3" xfId="1116"/>
    <cellStyle name="Акцентування2 4" xfId="1117"/>
    <cellStyle name="Акцентування2_ЗапасыЛена2" xfId="1118"/>
    <cellStyle name="Акцентування3" xfId="1119"/>
    <cellStyle name="Акцентування3 1" xfId="1120"/>
    <cellStyle name="Акцентування3 2" xfId="1121"/>
    <cellStyle name="Акцентування3 3" xfId="1122"/>
    <cellStyle name="Акцентування3 4" xfId="1123"/>
    <cellStyle name="Акцентування3_ЗапасыЛена2" xfId="1124"/>
    <cellStyle name="Акцентування4" xfId="1125"/>
    <cellStyle name="Акцентування4 1" xfId="1126"/>
    <cellStyle name="Акцентування4 2" xfId="1127"/>
    <cellStyle name="Акцентування4 3" xfId="1128"/>
    <cellStyle name="Акцентування4 4" xfId="1129"/>
    <cellStyle name="Акцентування4_ЗапасыЛена2" xfId="1130"/>
    <cellStyle name="Акцентування5" xfId="1131"/>
    <cellStyle name="Акцентування5 1" xfId="1132"/>
    <cellStyle name="Акцентування5 2" xfId="1133"/>
    <cellStyle name="Акцентування5 3" xfId="1134"/>
    <cellStyle name="Акцентування5 4" xfId="1135"/>
    <cellStyle name="Акцентування5_ЗапасыЛена2" xfId="1136"/>
    <cellStyle name="Акцентування6" xfId="1137"/>
    <cellStyle name="Акцентування6 1" xfId="1138"/>
    <cellStyle name="Акцентування6 2" xfId="1139"/>
    <cellStyle name="Акцентування6 3" xfId="1140"/>
    <cellStyle name="Акцентування6 4" xfId="1141"/>
    <cellStyle name="Акцентування6_ЗапасыЛена2" xfId="1142"/>
    <cellStyle name="Ввід" xfId="1143"/>
    <cellStyle name="Ввід 1" xfId="1144"/>
    <cellStyle name="Ввід 1 2" xfId="1145"/>
    <cellStyle name="Ввід 2" xfId="1146"/>
    <cellStyle name="Ввід 2 2" xfId="1147"/>
    <cellStyle name="Ввід 3" xfId="1148"/>
    <cellStyle name="Ввід 3 2" xfId="1149"/>
    <cellStyle name="Ввід 4" xfId="1150"/>
    <cellStyle name="Ввід 4 2" xfId="1151"/>
    <cellStyle name="Ввід 5" xfId="1152"/>
    <cellStyle name="Ввід_ЗапасыЛена2" xfId="1153"/>
    <cellStyle name="Ввод  2" xfId="1154"/>
    <cellStyle name="Ввод  2 2" xfId="1155"/>
    <cellStyle name="Ввод  2 2 2" xfId="1156"/>
    <cellStyle name="Ввод  2 3" xfId="1157"/>
    <cellStyle name="Ввод  2 3 2" xfId="1158"/>
    <cellStyle name="Ввод  2 4" xfId="1159"/>
    <cellStyle name="Ввод  2 4 2" xfId="1160"/>
    <cellStyle name="Ввод  2 5" xfId="1161"/>
    <cellStyle name="Ввод  3" xfId="1162"/>
    <cellStyle name="Ввод  3 2" xfId="1163"/>
    <cellStyle name="Ввод  4" xfId="1164"/>
    <cellStyle name="Ввод  4 2" xfId="1165"/>
    <cellStyle name="Відсотковий 2" xfId="1166"/>
    <cellStyle name="Відсотковий 2 2" xfId="1167"/>
    <cellStyle name="Відсотковий 2 3" xfId="1168"/>
    <cellStyle name="Відсотковий 3" xfId="1169"/>
    <cellStyle name="Відсотковий 3 2" xfId="1170"/>
    <cellStyle name="Відсотковий 3 3" xfId="1171"/>
    <cellStyle name="Внебиржевой" xfId="1172"/>
    <cellStyle name="Вывод 2" xfId="1173"/>
    <cellStyle name="Вывод 2 2" xfId="1174"/>
    <cellStyle name="Вывод 2 2 2" xfId="1175"/>
    <cellStyle name="Вывод 2 3" xfId="1176"/>
    <cellStyle name="Вывод 2 3 2" xfId="1177"/>
    <cellStyle name="Вывод 2 4" xfId="1178"/>
    <cellStyle name="Вывод 2 4 2" xfId="1179"/>
    <cellStyle name="Вывод 2 5" xfId="1180"/>
    <cellStyle name="Вывод 2 5 2" xfId="1181"/>
    <cellStyle name="Вывод 2 6" xfId="1182"/>
    <cellStyle name="Вывод 3" xfId="1183"/>
    <cellStyle name="Вывод 3 2" xfId="1184"/>
    <cellStyle name="Вывод 4" xfId="1185"/>
    <cellStyle name="Вывод 4 2" xfId="1186"/>
    <cellStyle name="Вывод 5" xfId="1187"/>
    <cellStyle name="Вывод 5 2" xfId="1188"/>
    <cellStyle name="Вывод 6" xfId="1189"/>
    <cellStyle name="Вывод 6 2" xfId="1190"/>
    <cellStyle name="Вычисление 2" xfId="1191"/>
    <cellStyle name="Вычисление 2 2" xfId="1192"/>
    <cellStyle name="Вычисление 2 2 2" xfId="1193"/>
    <cellStyle name="Вычисление 2 3" xfId="1194"/>
    <cellStyle name="Вычисление 2 3 2" xfId="1195"/>
    <cellStyle name="Вычисление 2 4" xfId="1196"/>
    <cellStyle name="Вычисление 2 4 2" xfId="1197"/>
    <cellStyle name="Вычисление 2 5" xfId="1198"/>
    <cellStyle name="Вычисление 2 5 2" xfId="1199"/>
    <cellStyle name="Вычисление 2 6" xfId="1200"/>
    <cellStyle name="Вычисление 3" xfId="1201"/>
    <cellStyle name="Вычисление 3 2" xfId="1202"/>
    <cellStyle name="Вычисление 4" xfId="1203"/>
    <cellStyle name="Вычисление 4 2" xfId="1204"/>
    <cellStyle name="Вычисление 5" xfId="1205"/>
    <cellStyle name="Вычисление 5 2" xfId="1206"/>
    <cellStyle name="Вычисление 6" xfId="1207"/>
    <cellStyle name="Вычисление 6 2" xfId="1208"/>
    <cellStyle name="Гиперссылка" xfId="3" builtinId="8"/>
    <cellStyle name="Гиперссылка 2" xfId="1209"/>
    <cellStyle name="Гиперссылка 3" xfId="1210"/>
    <cellStyle name="Денежный 2" xfId="1211"/>
    <cellStyle name="Денежный 2 2" xfId="1212"/>
    <cellStyle name="Денежный 2 3" xfId="1213"/>
    <cellStyle name="Денежный 2 4" xfId="1214"/>
    <cellStyle name="Денежный 2 5" xfId="1215"/>
    <cellStyle name="Денежный 3" xfId="1216"/>
    <cellStyle name="Денежный 3 2" xfId="1217"/>
    <cellStyle name="Денежный 3 3" xfId="1218"/>
    <cellStyle name="Денежный 4" xfId="1219"/>
    <cellStyle name="Добре" xfId="1220"/>
    <cellStyle name="Добре 1" xfId="1221"/>
    <cellStyle name="Добре 2" xfId="1222"/>
    <cellStyle name="Добре 3" xfId="1223"/>
    <cellStyle name="Добре 4" xfId="1224"/>
    <cellStyle name="Добре_ЗапасыЛена2" xfId="1225"/>
    <cellStyle name="Заголовок 1 1" xfId="1226"/>
    <cellStyle name="Заголовок 1 2" xfId="1227"/>
    <cellStyle name="Заголовок 1 2 2" xfId="1228"/>
    <cellStyle name="Заголовок 1 3" xfId="1229"/>
    <cellStyle name="Заголовок 1 3 2" xfId="1230"/>
    <cellStyle name="Заголовок 1 3 3" xfId="1231"/>
    <cellStyle name="Заголовок 1 4" xfId="1232"/>
    <cellStyle name="Заголовок 1 5" xfId="1233"/>
    <cellStyle name="Заголовок 1 6" xfId="1234"/>
    <cellStyle name="Заголовок 2 1" xfId="1235"/>
    <cellStyle name="Заголовок 2 2" xfId="1236"/>
    <cellStyle name="Заголовок 2 2 2" xfId="1237"/>
    <cellStyle name="Заголовок 2 3" xfId="1238"/>
    <cellStyle name="Заголовок 2 3 2" xfId="1239"/>
    <cellStyle name="Заголовок 2 3 3" xfId="1240"/>
    <cellStyle name="Заголовок 2 4" xfId="1241"/>
    <cellStyle name="Заголовок 2 5" xfId="1242"/>
    <cellStyle name="Заголовок 2 6" xfId="1243"/>
    <cellStyle name="Заголовок 3 1" xfId="1244"/>
    <cellStyle name="Заголовок 3 2" xfId="1245"/>
    <cellStyle name="Заголовок 3 2 2" xfId="1246"/>
    <cellStyle name="Заголовок 3 3" xfId="1247"/>
    <cellStyle name="Заголовок 3 3 2" xfId="1248"/>
    <cellStyle name="Заголовок 3 3 3" xfId="1249"/>
    <cellStyle name="Заголовок 3 4" xfId="1250"/>
    <cellStyle name="Заголовок 3 5" xfId="1251"/>
    <cellStyle name="Заголовок 3 6" xfId="1252"/>
    <cellStyle name="Заголовок 4 1" xfId="1253"/>
    <cellStyle name="Заголовок 4 2" xfId="1254"/>
    <cellStyle name="Заголовок 4 2 2" xfId="1255"/>
    <cellStyle name="Заголовок 4 3" xfId="1256"/>
    <cellStyle name="Заголовок 4 3 2" xfId="1257"/>
    <cellStyle name="Заголовок 4 3 3" xfId="1258"/>
    <cellStyle name="Заголовок 4 4" xfId="1259"/>
    <cellStyle name="Заголовок 4 5" xfId="1260"/>
    <cellStyle name="Заголовок 4 6" xfId="1261"/>
    <cellStyle name="Звичайний 2" xfId="1262"/>
    <cellStyle name="Звичайний 2 2" xfId="1263"/>
    <cellStyle name="Звичайний 2 2 2" xfId="1264"/>
    <cellStyle name="Звичайний 2 2 2 2" xfId="1265"/>
    <cellStyle name="Звичайний 2 2 2 2 2" xfId="1266"/>
    <cellStyle name="Звичайний 2 2 2 2 2 2" xfId="1267"/>
    <cellStyle name="Звичайний 2 2 2 2 3" xfId="1268"/>
    <cellStyle name="Звичайний 2 2 2 2 4" xfId="1269"/>
    <cellStyle name="Звичайний 2 2 2 3" xfId="1270"/>
    <cellStyle name="Звичайний 2 2 2 3 2" xfId="1271"/>
    <cellStyle name="Звичайний 2 2 2 4" xfId="1272"/>
    <cellStyle name="Звичайний 2 2 2 5" xfId="1273"/>
    <cellStyle name="Звичайний 2 2 3" xfId="1274"/>
    <cellStyle name="Звичайний 2 2 3 2" xfId="1275"/>
    <cellStyle name="Звичайний 2 2 3 2 2" xfId="1276"/>
    <cellStyle name="Звичайний 2 2 3 3" xfId="1277"/>
    <cellStyle name="Звичайний 2 2 3 4" xfId="1278"/>
    <cellStyle name="Звичайний 2 2 4" xfId="1279"/>
    <cellStyle name="Звичайний 2 2 4 2" xfId="1280"/>
    <cellStyle name="Звичайний 2 2 4 2 2" xfId="1281"/>
    <cellStyle name="Звичайний 2 2 4 3" xfId="1282"/>
    <cellStyle name="Звичайний 2 2 5" xfId="1283"/>
    <cellStyle name="Звичайний 2 2 6" xfId="1284"/>
    <cellStyle name="Звичайний 2 2 6 2" xfId="1285"/>
    <cellStyle name="Звичайний 2 2 7" xfId="1286"/>
    <cellStyle name="Звичайний 2 2 8" xfId="1287"/>
    <cellStyle name="Звичайний 2 3" xfId="1288"/>
    <cellStyle name="Звичайний 3" xfId="1289"/>
    <cellStyle name="Звичайний 3 2" xfId="1290"/>
    <cellStyle name="Звичайний 3 2 2" xfId="1291"/>
    <cellStyle name="Звичайний 3 2 3" xfId="1292"/>
    <cellStyle name="Звичайний 3 3" xfId="1293"/>
    <cellStyle name="Звичайний 3 4" xfId="1294"/>
    <cellStyle name="Звичайний 3 5" xfId="1295"/>
    <cellStyle name="Звичайний 3 6" xfId="1296"/>
    <cellStyle name="Звичайний 3 6 2" xfId="1297"/>
    <cellStyle name="Звичайний 3 7" xfId="1298"/>
    <cellStyle name="Звичайний 3 7 2" xfId="1299"/>
    <cellStyle name="Звичайний 3 7 2 2" xfId="1300"/>
    <cellStyle name="Звичайний 3 7 3" xfId="1301"/>
    <cellStyle name="Звичайний 3 8" xfId="1302"/>
    <cellStyle name="Звичайний 3 8 2" xfId="1303"/>
    <cellStyle name="Звичайний 3 8 2 2" xfId="1304"/>
    <cellStyle name="Звичайний 3 8 3" xfId="1305"/>
    <cellStyle name="Звичайний 3 9" xfId="1306"/>
    <cellStyle name="Звичайний 4" xfId="1307"/>
    <cellStyle name="Звичайний 4 2" xfId="1308"/>
    <cellStyle name="Звичайний 4 2 2" xfId="1309"/>
    <cellStyle name="Звичайний 4 2 2 2" xfId="1310"/>
    <cellStyle name="Звичайний 4 2 3" xfId="1311"/>
    <cellStyle name="Звичайний 4 3" xfId="1312"/>
    <cellStyle name="Звичайний 4 4" xfId="1313"/>
    <cellStyle name="Звичайний 4 5" xfId="1314"/>
    <cellStyle name="Звичайний 4 5 2" xfId="1315"/>
    <cellStyle name="Звичайний 5" xfId="1316"/>
    <cellStyle name="Звичайний 5 2" xfId="1317"/>
    <cellStyle name="Звичайний 6" xfId="1318"/>
    <cellStyle name="Звичайний 6 2" xfId="1319"/>
    <cellStyle name="Звичайний 6 2 2" xfId="1320"/>
    <cellStyle name="Звичайний 6 3" xfId="1321"/>
    <cellStyle name="Звичайний 7" xfId="1322"/>
    <cellStyle name="Звичайний 7 2" xfId="1323"/>
    <cellStyle name="Звичайний 7 2 2" xfId="1324"/>
    <cellStyle name="Звичайний 7 3" xfId="1325"/>
    <cellStyle name="Звичайний 8" xfId="1326"/>
    <cellStyle name="Зв'язана клітинка" xfId="1327"/>
    <cellStyle name="Зв'язана клітинка 1" xfId="1328"/>
    <cellStyle name="Зв'язана клітинка 2" xfId="1329"/>
    <cellStyle name="Зв'язана клітинка 3" xfId="1330"/>
    <cellStyle name="Зв'язана клітинка 4" xfId="1331"/>
    <cellStyle name="Зв'язана клітинка_ЗапасыЛена2" xfId="1332"/>
    <cellStyle name="Итог 2" xfId="1333"/>
    <cellStyle name="Итог 2 2" xfId="1334"/>
    <cellStyle name="Итог 2 2 2" xfId="1335"/>
    <cellStyle name="Итог 2 3" xfId="1336"/>
    <cellStyle name="Итог 2 3 2" xfId="1337"/>
    <cellStyle name="Итог 2 4" xfId="1338"/>
    <cellStyle name="Итог 3" xfId="1339"/>
    <cellStyle name="Итог 3 2" xfId="1340"/>
    <cellStyle name="Итог 4" xfId="1341"/>
    <cellStyle name="Итог 4 2" xfId="1342"/>
    <cellStyle name="Итог 5" xfId="1343"/>
    <cellStyle name="Итог 5 2" xfId="1344"/>
    <cellStyle name="Итог 6" xfId="1345"/>
    <cellStyle name="Итог 6 2" xfId="1346"/>
    <cellStyle name="Контрольна клітинка" xfId="1347"/>
    <cellStyle name="Контрольна клітинка 1" xfId="1348"/>
    <cellStyle name="Контрольна клітинка 2" xfId="1349"/>
    <cellStyle name="Контрольна клітинка 3" xfId="1350"/>
    <cellStyle name="Контрольна клітинка 4" xfId="1351"/>
    <cellStyle name="Контрольна клітинка_ЗапасыЛена2" xfId="1352"/>
    <cellStyle name="Контрольная ячейка 2" xfId="1353"/>
    <cellStyle name="Контрольная ячейка 2 2" xfId="1354"/>
    <cellStyle name="Контрольная ячейка 2 3" xfId="1355"/>
    <cellStyle name="Контрольная ячейка 2 4" xfId="1356"/>
    <cellStyle name="Контрольная ячейка 3" xfId="1357"/>
    <cellStyle name="Контрольная ячейка 4" xfId="1358"/>
    <cellStyle name="Назва" xfId="1359"/>
    <cellStyle name="Назва 1" xfId="1360"/>
    <cellStyle name="Назва 2" xfId="1361"/>
    <cellStyle name="Назва 3" xfId="1362"/>
    <cellStyle name="Назва 4" xfId="1363"/>
    <cellStyle name="Назва_ЗапасыЛена2" xfId="1364"/>
    <cellStyle name="Название 2" xfId="1365"/>
    <cellStyle name="Название 2 2" xfId="1366"/>
    <cellStyle name="Название 3" xfId="1367"/>
    <cellStyle name="Название 4" xfId="1368"/>
    <cellStyle name="Нейтральный 2" xfId="1369"/>
    <cellStyle name="Нейтральный 2 2" xfId="1370"/>
    <cellStyle name="Нейтральный 2 3" xfId="1371"/>
    <cellStyle name="Нейтральный 2 4" xfId="1372"/>
    <cellStyle name="Нейтральный 3" xfId="1373"/>
    <cellStyle name="Нейтральный 4" xfId="1374"/>
    <cellStyle name="Нейтральный 5" xfId="1375"/>
    <cellStyle name="Нейтральный 6" xfId="1376"/>
    <cellStyle name="Обчислення" xfId="1377"/>
    <cellStyle name="Обчислення 1" xfId="1378"/>
    <cellStyle name="Обчислення 1 2" xfId="1379"/>
    <cellStyle name="Обчислення 2" xfId="1380"/>
    <cellStyle name="Обчислення 2 2" xfId="1381"/>
    <cellStyle name="Обчислення 3" xfId="1382"/>
    <cellStyle name="Обчислення 3 2" xfId="1383"/>
    <cellStyle name="Обчислення 4" xfId="1384"/>
    <cellStyle name="Обчислення 4 2" xfId="1385"/>
    <cellStyle name="Обчислення 5" xfId="1386"/>
    <cellStyle name="Обчислення_ЗапасыЛена2" xfId="1387"/>
    <cellStyle name="Обычный" xfId="0" builtinId="0"/>
    <cellStyle name="Обычный 10" xfId="1388"/>
    <cellStyle name="Обычный 10 2" xfId="1389"/>
    <cellStyle name="Обычный 10 3" xfId="1390"/>
    <cellStyle name="Обычный 10 4" xfId="1391"/>
    <cellStyle name="Обычный 10 5" xfId="1392"/>
    <cellStyle name="Обычный 10 5 2" xfId="1393"/>
    <cellStyle name="Обычный 10 5 3" xfId="1394"/>
    <cellStyle name="Обычный 10 6" xfId="1395"/>
    <cellStyle name="Обычный 10 7" xfId="1396"/>
    <cellStyle name="Обычный 11" xfId="1397"/>
    <cellStyle name="Обычный 11 2" xfId="1398"/>
    <cellStyle name="Обычный 11 3" xfId="1399"/>
    <cellStyle name="Обычный 11 4" xfId="1400"/>
    <cellStyle name="Обычный 12" xfId="1401"/>
    <cellStyle name="Обычный 12 2" xfId="1402"/>
    <cellStyle name="Обычный 12 2 2" xfId="1403"/>
    <cellStyle name="Обычный 12 2 2 2" xfId="1404"/>
    <cellStyle name="Обычный 12 2 2 2 2" xfId="1405"/>
    <cellStyle name="Обычный 12 2 2 2 2 2" xfId="1406"/>
    <cellStyle name="Обычный 12 2 2 2 3" xfId="1407"/>
    <cellStyle name="Обычный 12 2 2 2 4" xfId="1408"/>
    <cellStyle name="Обычный 12 2 2 3" xfId="1409"/>
    <cellStyle name="Обычный 12 2 2 3 2" xfId="1410"/>
    <cellStyle name="Обычный 12 2 2 4" xfId="1411"/>
    <cellStyle name="Обычный 12 2 2 5" xfId="1412"/>
    <cellStyle name="Обычный 12 2 3" xfId="1413"/>
    <cellStyle name="Обычный 12 2 3 2" xfId="1414"/>
    <cellStyle name="Обычный 12 2 3 2 2" xfId="1415"/>
    <cellStyle name="Обычный 12 2 3 3" xfId="1416"/>
    <cellStyle name="Обычный 12 2 3 4" xfId="1417"/>
    <cellStyle name="Обычный 12 2 4" xfId="1418"/>
    <cellStyle name="Обычный 12 2 4 2" xfId="1419"/>
    <cellStyle name="Обычный 12 2 5" xfId="1420"/>
    <cellStyle name="Обычный 12 2 6" xfId="1421"/>
    <cellStyle name="Обычный 12 3" xfId="1422"/>
    <cellStyle name="Обычный 12 3 2" xfId="1423"/>
    <cellStyle name="Обычный 12 3 2 2" xfId="1424"/>
    <cellStyle name="Обычный 12 3 2 2 2" xfId="1425"/>
    <cellStyle name="Обычный 12 3 2 2 2 2" xfId="1426"/>
    <cellStyle name="Обычный 12 3 2 2 3" xfId="1427"/>
    <cellStyle name="Обычный 12 3 2 2 4" xfId="1428"/>
    <cellStyle name="Обычный 12 3 2 3" xfId="1429"/>
    <cellStyle name="Обычный 12 3 2 3 2" xfId="1430"/>
    <cellStyle name="Обычный 12 3 2 4" xfId="1431"/>
    <cellStyle name="Обычный 12 3 2 5" xfId="1432"/>
    <cellStyle name="Обычный 12 3 3" xfId="1433"/>
    <cellStyle name="Обычный 12 3 3 2" xfId="1434"/>
    <cellStyle name="Обычный 12 3 3 2 2" xfId="1435"/>
    <cellStyle name="Обычный 12 3 3 3" xfId="1436"/>
    <cellStyle name="Обычный 12 3 3 4" xfId="1437"/>
    <cellStyle name="Обычный 12 3 4" xfId="1438"/>
    <cellStyle name="Обычный 12 3 4 2" xfId="1439"/>
    <cellStyle name="Обычный 12 3 5" xfId="1440"/>
    <cellStyle name="Обычный 12 3 6" xfId="1441"/>
    <cellStyle name="Обычный 13" xfId="1442"/>
    <cellStyle name="Обычный 13 2" xfId="1443"/>
    <cellStyle name="Обычный 13 3" xfId="2"/>
    <cellStyle name="Обычный 14" xfId="1444"/>
    <cellStyle name="Обычный 14 2" xfId="1445"/>
    <cellStyle name="Обычный 14 3" xfId="1446"/>
    <cellStyle name="Обычный 14 3 2" xfId="1447"/>
    <cellStyle name="Обычный 15" xfId="1448"/>
    <cellStyle name="Обычный 15 2" xfId="1449"/>
    <cellStyle name="Обычный 15 3" xfId="1450"/>
    <cellStyle name="Обычный 15 3 2" xfId="1451"/>
    <cellStyle name="Обычный 16" xfId="1452"/>
    <cellStyle name="Обычный 17" xfId="1453"/>
    <cellStyle name="Обычный 18" xfId="1454"/>
    <cellStyle name="Обычный 19" xfId="1455"/>
    <cellStyle name="Обычный 19 2" xfId="1456"/>
    <cellStyle name="Обычный 19_бюджет новая форма2" xfId="1457"/>
    <cellStyle name="Обычный 2" xfId="1458"/>
    <cellStyle name="Обычный 2 10" xfId="1459"/>
    <cellStyle name="Обычный 2 10 2" xfId="1460"/>
    <cellStyle name="Обычный 2 10 3" xfId="1461"/>
    <cellStyle name="Обычный 2 10 3 2" xfId="1462"/>
    <cellStyle name="Обычный 2 11" xfId="1463"/>
    <cellStyle name="Обычный 2 11 2" xfId="1464"/>
    <cellStyle name="Обычный 2 11 3" xfId="1465"/>
    <cellStyle name="Обычный 2 11 3 2" xfId="1466"/>
    <cellStyle name="Обычный 2 12" xfId="1467"/>
    <cellStyle name="Обычный 2 12 2" xfId="1468"/>
    <cellStyle name="Обычный 2 12 3" xfId="1469"/>
    <cellStyle name="Обычный 2 12 3 2" xfId="1470"/>
    <cellStyle name="Обычный 2 13" xfId="1471"/>
    <cellStyle name="Обычный 2 13 2" xfId="1472"/>
    <cellStyle name="Обычный 2 13 3" xfId="1473"/>
    <cellStyle name="Обычный 2 13 3 2" xfId="1474"/>
    <cellStyle name="Обычный 2 14" xfId="1475"/>
    <cellStyle name="Обычный 2 15" xfId="1476"/>
    <cellStyle name="Обычный 2 16" xfId="1477"/>
    <cellStyle name="Обычный 2 17" xfId="1478"/>
    <cellStyle name="Обычный 2 17 2" xfId="1479"/>
    <cellStyle name="Обычный 2 17 2 2" xfId="1480"/>
    <cellStyle name="Обычный 2 17 2 2 2" xfId="1481"/>
    <cellStyle name="Обычный 2 17 2 2 2 2" xfId="1482"/>
    <cellStyle name="Обычный 2 17 2 2 3" xfId="1483"/>
    <cellStyle name="Обычный 2 17 2 2 4" xfId="1484"/>
    <cellStyle name="Обычный 2 17 2 3" xfId="1485"/>
    <cellStyle name="Обычный 2 17 2 3 2" xfId="1486"/>
    <cellStyle name="Обычный 2 17 2 4" xfId="1487"/>
    <cellStyle name="Обычный 2 17 2 5" xfId="1488"/>
    <cellStyle name="Обычный 2 17 3" xfId="1489"/>
    <cellStyle name="Обычный 2 17 3 2" xfId="1490"/>
    <cellStyle name="Обычный 2 17 3 2 2" xfId="1491"/>
    <cellStyle name="Обычный 2 17 3 3" xfId="1492"/>
    <cellStyle name="Обычный 2 17 3 4" xfId="1493"/>
    <cellStyle name="Обычный 2 17 4" xfId="1494"/>
    <cellStyle name="Обычный 2 17 4 2" xfId="1495"/>
    <cellStyle name="Обычный 2 17 5" xfId="1496"/>
    <cellStyle name="Обычный 2 17 6" xfId="1497"/>
    <cellStyle name="Обычный 2 18" xfId="1498"/>
    <cellStyle name="Обычный 2 19" xfId="1499"/>
    <cellStyle name="Обычный 2 2" xfId="1500"/>
    <cellStyle name="Обычный 2 2 10" xfId="1501"/>
    <cellStyle name="Обычный 2 2 2" xfId="1502"/>
    <cellStyle name="Обычный 2 2 2 2" xfId="1503"/>
    <cellStyle name="Обычный 2 2 2 2 2" xfId="1504"/>
    <cellStyle name="Обычный 2 2 2 2 2 2" xfId="1505"/>
    <cellStyle name="Обычный 2 2 2 2 2 2 2" xfId="1506"/>
    <cellStyle name="Обычный 2 2 2 2 2 2 2 2" xfId="1507"/>
    <cellStyle name="Обычный 2 2 2 2 2 2 3" xfId="1508"/>
    <cellStyle name="Обычный 2 2 2 2 2 2 4" xfId="1509"/>
    <cellStyle name="Обычный 2 2 2 2 2 3" xfId="1510"/>
    <cellStyle name="Обычный 2 2 2 2 2 3 2" xfId="1511"/>
    <cellStyle name="Обычный 2 2 2 2 2 4" xfId="1512"/>
    <cellStyle name="Обычный 2 2 2 2 2 5" xfId="1513"/>
    <cellStyle name="Обычный 2 2 2 2 3" xfId="1514"/>
    <cellStyle name="Обычный 2 2 2 2 3 2" xfId="1515"/>
    <cellStyle name="Обычный 2 2 2 2 3 2 2" xfId="1516"/>
    <cellStyle name="Обычный 2 2 2 2 3 3" xfId="1517"/>
    <cellStyle name="Обычный 2 2 2 2 3 4" xfId="1518"/>
    <cellStyle name="Обычный 2 2 2 2 4" xfId="1519"/>
    <cellStyle name="Обычный 2 2 2 2 4 2" xfId="1520"/>
    <cellStyle name="Обычный 2 2 2 2 4 2 2" xfId="1521"/>
    <cellStyle name="Обычный 2 2 2 2 4 3" xfId="1522"/>
    <cellStyle name="Обычный 2 2 2 2 5" xfId="1523"/>
    <cellStyle name="Обычный 2 2 2 2 5 2" xfId="1524"/>
    <cellStyle name="Обычный 2 2 2 2 6" xfId="1525"/>
    <cellStyle name="Обычный 2 2 2 2 7" xfId="1526"/>
    <cellStyle name="Обычный 2 2 2 3" xfId="1527"/>
    <cellStyle name="Обычный 2 2 2 3 2" xfId="1528"/>
    <cellStyle name="Обычный 2 2 2 3 2 2" xfId="1529"/>
    <cellStyle name="Обычный 2 2 2 3 2 2 2" xfId="1530"/>
    <cellStyle name="Обычный 2 2 2 3 2 2 2 2" xfId="1531"/>
    <cellStyle name="Обычный 2 2 2 3 2 2 3" xfId="1532"/>
    <cellStyle name="Обычный 2 2 2 3 2 2 4" xfId="1533"/>
    <cellStyle name="Обычный 2 2 2 3 2 3" xfId="1534"/>
    <cellStyle name="Обычный 2 2 2 3 2 3 2" xfId="1535"/>
    <cellStyle name="Обычный 2 2 2 3 2 4" xfId="1536"/>
    <cellStyle name="Обычный 2 2 2 3 2 5" xfId="1537"/>
    <cellStyle name="Обычный 2 2 2 3 3" xfId="1538"/>
    <cellStyle name="Обычный 2 2 2 3 3 2" xfId="1539"/>
    <cellStyle name="Обычный 2 2 2 3 3 2 2" xfId="1540"/>
    <cellStyle name="Обычный 2 2 2 3 3 3" xfId="1541"/>
    <cellStyle name="Обычный 2 2 2 3 3 4" xfId="1542"/>
    <cellStyle name="Обычный 2 2 2 3 4" xfId="1543"/>
    <cellStyle name="Обычный 2 2 2 3 4 2" xfId="1544"/>
    <cellStyle name="Обычный 2 2 2 3 4 2 2" xfId="1545"/>
    <cellStyle name="Обычный 2 2 2 3 4 3" xfId="1546"/>
    <cellStyle name="Обычный 2 2 2 3 5" xfId="1547"/>
    <cellStyle name="Обычный 2 2 2 3 5 2" xfId="1548"/>
    <cellStyle name="Обычный 2 2 2 3 6" xfId="1549"/>
    <cellStyle name="Обычный 2 2 2 3 7" xfId="1550"/>
    <cellStyle name="Обычный 2 2 2 4" xfId="1551"/>
    <cellStyle name="Обычный 2 2 2 4 2" xfId="1552"/>
    <cellStyle name="Обычный 2 2 2 4 2 2" xfId="1553"/>
    <cellStyle name="Обычный 2 2 2 4 2 2 2" xfId="1554"/>
    <cellStyle name="Обычный 2 2 2 4 2 2 2 2" xfId="1555"/>
    <cellStyle name="Обычный 2 2 2 4 2 2 3" xfId="1556"/>
    <cellStyle name="Обычный 2 2 2 4 2 2 4" xfId="1557"/>
    <cellStyle name="Обычный 2 2 2 4 2 3" xfId="1558"/>
    <cellStyle name="Обычный 2 2 2 4 2 3 2" xfId="1559"/>
    <cellStyle name="Обычный 2 2 2 4 2 4" xfId="1560"/>
    <cellStyle name="Обычный 2 2 2 4 2 5" xfId="1561"/>
    <cellStyle name="Обычный 2 2 2 4 3" xfId="1562"/>
    <cellStyle name="Обычный 2 2 2 4 3 2" xfId="1563"/>
    <cellStyle name="Обычный 2 2 2 4 3 2 2" xfId="1564"/>
    <cellStyle name="Обычный 2 2 2 4 3 3" xfId="1565"/>
    <cellStyle name="Обычный 2 2 2 4 3 4" xfId="1566"/>
    <cellStyle name="Обычный 2 2 2 4 4" xfId="1567"/>
    <cellStyle name="Обычный 2 2 2 4 4 2" xfId="1568"/>
    <cellStyle name="Обычный 2 2 2 4 4 2 2" xfId="1569"/>
    <cellStyle name="Обычный 2 2 2 4 4 3" xfId="1570"/>
    <cellStyle name="Обычный 2 2 2 4 5" xfId="1571"/>
    <cellStyle name="Обычный 2 2 2 4 5 2" xfId="1572"/>
    <cellStyle name="Обычный 2 2 2 4 6" xfId="1573"/>
    <cellStyle name="Обычный 2 2 2 4 7" xfId="1574"/>
    <cellStyle name="Обычный 2 2 2 5" xfId="1575"/>
    <cellStyle name="Обычный 2 2 2 5 2" xfId="1576"/>
    <cellStyle name="Обычный 2 2 2 5 2 2" xfId="1577"/>
    <cellStyle name="Обычный 2 2 2 5 2 2 2" xfId="1578"/>
    <cellStyle name="Обычный 2 2 2 5 2 2 2 2" xfId="1579"/>
    <cellStyle name="Обычный 2 2 2 5 2 2 3" xfId="1580"/>
    <cellStyle name="Обычный 2 2 2 5 2 2 4" xfId="1581"/>
    <cellStyle name="Обычный 2 2 2 5 2 3" xfId="1582"/>
    <cellStyle name="Обычный 2 2 2 5 2 3 2" xfId="1583"/>
    <cellStyle name="Обычный 2 2 2 5 2 4" xfId="1584"/>
    <cellStyle name="Обычный 2 2 2 5 2 5" xfId="1585"/>
    <cellStyle name="Обычный 2 2 2 5 3" xfId="1586"/>
    <cellStyle name="Обычный 2 2 2 5 3 2" xfId="1587"/>
    <cellStyle name="Обычный 2 2 2 5 3 2 2" xfId="1588"/>
    <cellStyle name="Обычный 2 2 2 5 3 3" xfId="1589"/>
    <cellStyle name="Обычный 2 2 2 5 3 4" xfId="1590"/>
    <cellStyle name="Обычный 2 2 2 5 4" xfId="1591"/>
    <cellStyle name="Обычный 2 2 2 5 4 2" xfId="1592"/>
    <cellStyle name="Обычный 2 2 2 5 4 2 2" xfId="1593"/>
    <cellStyle name="Обычный 2 2 2 5 4 3" xfId="1594"/>
    <cellStyle name="Обычный 2 2 2 5 5" xfId="1595"/>
    <cellStyle name="Обычный 2 2 2 5 5 2" xfId="1596"/>
    <cellStyle name="Обычный 2 2 2 5 6" xfId="1597"/>
    <cellStyle name="Обычный 2 2 2 5 7" xfId="1598"/>
    <cellStyle name="Обычный 2 2 2 6" xfId="1599"/>
    <cellStyle name="Обычный 2 2 2 6 2" xfId="1600"/>
    <cellStyle name="Обычный 2 2 2 6 2 2" xfId="1601"/>
    <cellStyle name="Обычный 2 2 2 6 2 2 2" xfId="1602"/>
    <cellStyle name="Обычный 2 2 2 6 2 2 2 2" xfId="1603"/>
    <cellStyle name="Обычный 2 2 2 6 2 2 3" xfId="1604"/>
    <cellStyle name="Обычный 2 2 2 6 2 2 4" xfId="1605"/>
    <cellStyle name="Обычный 2 2 2 6 2 3" xfId="1606"/>
    <cellStyle name="Обычный 2 2 2 6 2 3 2" xfId="1607"/>
    <cellStyle name="Обычный 2 2 2 6 2 4" xfId="1608"/>
    <cellStyle name="Обычный 2 2 2 6 2 5" xfId="1609"/>
    <cellStyle name="Обычный 2 2 2 6 3" xfId="1610"/>
    <cellStyle name="Обычный 2 2 2 6 3 2" xfId="1611"/>
    <cellStyle name="Обычный 2 2 2 6 3 2 2" xfId="1612"/>
    <cellStyle name="Обычный 2 2 2 6 3 3" xfId="1613"/>
    <cellStyle name="Обычный 2 2 2 6 3 4" xfId="1614"/>
    <cellStyle name="Обычный 2 2 2 6 4" xfId="1615"/>
    <cellStyle name="Обычный 2 2 2 6 4 2" xfId="1616"/>
    <cellStyle name="Обычный 2 2 2 6 4 2 2" xfId="1617"/>
    <cellStyle name="Обычный 2 2 2 6 4 3" xfId="1618"/>
    <cellStyle name="Обычный 2 2 2 6 5" xfId="1619"/>
    <cellStyle name="Обычный 2 2 2 6 5 2" xfId="1620"/>
    <cellStyle name="Обычный 2 2 2 6 6" xfId="1621"/>
    <cellStyle name="Обычный 2 2 2 6 7" xfId="1622"/>
    <cellStyle name="Обычный 2 2 2 7" xfId="1623"/>
    <cellStyle name="Обычный 2 2 2 7 2" xfId="1624"/>
    <cellStyle name="Обычный 2 2 2 7 2 2" xfId="1625"/>
    <cellStyle name="Обычный 2 2 2 7 2 2 2" xfId="1626"/>
    <cellStyle name="Обычный 2 2 2 7 2 2 2 2" xfId="1627"/>
    <cellStyle name="Обычный 2 2 2 7 2 2 3" xfId="1628"/>
    <cellStyle name="Обычный 2 2 2 7 2 2 4" xfId="1629"/>
    <cellStyle name="Обычный 2 2 2 7 2 3" xfId="1630"/>
    <cellStyle name="Обычный 2 2 2 7 2 3 2" xfId="1631"/>
    <cellStyle name="Обычный 2 2 2 7 2 4" xfId="1632"/>
    <cellStyle name="Обычный 2 2 2 7 2 5" xfId="1633"/>
    <cellStyle name="Обычный 2 2 2 7 3" xfId="1634"/>
    <cellStyle name="Обычный 2 2 2 7 3 2" xfId="1635"/>
    <cellStyle name="Обычный 2 2 2 7 3 2 2" xfId="1636"/>
    <cellStyle name="Обычный 2 2 2 7 3 3" xfId="1637"/>
    <cellStyle name="Обычный 2 2 2 7 3 4" xfId="1638"/>
    <cellStyle name="Обычный 2 2 2 7 4" xfId="1639"/>
    <cellStyle name="Обычный 2 2 2 7 4 2" xfId="1640"/>
    <cellStyle name="Обычный 2 2 2 7 4 2 2" xfId="1641"/>
    <cellStyle name="Обычный 2 2 2 7 4 3" xfId="1642"/>
    <cellStyle name="Обычный 2 2 2 7 5" xfId="1643"/>
    <cellStyle name="Обычный 2 2 2 7 5 2" xfId="1644"/>
    <cellStyle name="Обычный 2 2 2 7 6" xfId="1645"/>
    <cellStyle name="Обычный 2 2 2 7 7" xfId="1646"/>
    <cellStyle name="Обычный 2 2 2 8" xfId="1647"/>
    <cellStyle name="Обычный 2 2 2 9" xfId="1648"/>
    <cellStyle name="Обычный 2 2 3" xfId="1649"/>
    <cellStyle name="Обычный 2 2 3 2" xfId="1650"/>
    <cellStyle name="Обычный 2 2 3 3" xfId="1651"/>
    <cellStyle name="Обычный 2 2 4" xfId="1652"/>
    <cellStyle name="Обычный 2 2 5" xfId="1653"/>
    <cellStyle name="Обычный 2 2 6" xfId="1654"/>
    <cellStyle name="Обычный 2 2 7" xfId="1655"/>
    <cellStyle name="Обычный 2 2 8" xfId="1656"/>
    <cellStyle name="Обычный 2 2 8 2" xfId="1657"/>
    <cellStyle name="Обычный 2 2 8 3" xfId="1658"/>
    <cellStyle name="Обычный 2 2 8 3 2" xfId="1659"/>
    <cellStyle name="Обычный 2 2 9" xfId="1660"/>
    <cellStyle name="Обычный 2 2_Расшифровка плановых затрат по ПЕ на 2012г" xfId="1661"/>
    <cellStyle name="Обычный 2 20" xfId="1662"/>
    <cellStyle name="Обычный 2 3" xfId="1663"/>
    <cellStyle name="Обычный 2 3 2" xfId="1664"/>
    <cellStyle name="Обычный 2 3 2 2" xfId="1665"/>
    <cellStyle name="Обычный 2 3 2 3" xfId="1666"/>
    <cellStyle name="Обычный 2 3 3" xfId="1667"/>
    <cellStyle name="Обычный 2 3 3 2" xfId="1668"/>
    <cellStyle name="Обычный 2 3 3 3" xfId="1669"/>
    <cellStyle name="Обычный 2 3 3 4" xfId="1670"/>
    <cellStyle name="Обычный 2 3 3 4 2" xfId="1671"/>
    <cellStyle name="Обычный 2 3 4" xfId="1672"/>
    <cellStyle name="Обычный 2 3 4 2" xfId="1673"/>
    <cellStyle name="Обычный 2 3 4 3" xfId="1674"/>
    <cellStyle name="Обычный 2 3 5" xfId="1675"/>
    <cellStyle name="Обычный 2 3 6" xfId="1676"/>
    <cellStyle name="Обычный 2 4" xfId="1677"/>
    <cellStyle name="Обычный 2 4 2" xfId="1678"/>
    <cellStyle name="Обычный 2 4 2 2" xfId="1679"/>
    <cellStyle name="Обычный 2 4 2 3" xfId="1680"/>
    <cellStyle name="Обычный 2 4 3" xfId="1681"/>
    <cellStyle name="Обычный 2 5" xfId="1682"/>
    <cellStyle name="Обычный 2 5 2" xfId="1683"/>
    <cellStyle name="Обычный 2 5 2 2" xfId="1684"/>
    <cellStyle name="Обычный 2 5 2 2 2" xfId="1685"/>
    <cellStyle name="Обычный 2 5 2 2 2 2" xfId="1686"/>
    <cellStyle name="Обычный 2 5 2 2 2 2 2" xfId="1687"/>
    <cellStyle name="Обычный 2 5 2 2 2 3" xfId="1688"/>
    <cellStyle name="Обычный 2 5 2 2 2 4" xfId="1689"/>
    <cellStyle name="Обычный 2 5 2 2 3" xfId="1690"/>
    <cellStyle name="Обычный 2 5 2 2 3 2" xfId="1691"/>
    <cellStyle name="Обычный 2 5 2 2 4" xfId="1692"/>
    <cellStyle name="Обычный 2 5 2 2 5" xfId="1693"/>
    <cellStyle name="Обычный 2 5 2 3" xfId="1694"/>
    <cellStyle name="Обычный 2 5 2 3 2" xfId="1695"/>
    <cellStyle name="Обычный 2 5 2 3 2 2" xfId="1696"/>
    <cellStyle name="Обычный 2 5 2 3 3" xfId="1697"/>
    <cellStyle name="Обычный 2 5 2 3 4" xfId="1698"/>
    <cellStyle name="Обычный 2 5 2 4" xfId="1699"/>
    <cellStyle name="Обычный 2 5 2 4 2" xfId="1700"/>
    <cellStyle name="Обычный 2 5 2 4 2 2" xfId="1701"/>
    <cellStyle name="Обычный 2 5 2 4 3" xfId="1702"/>
    <cellStyle name="Обычный 2 5 2 5" xfId="1703"/>
    <cellStyle name="Обычный 2 5 2 6" xfId="1704"/>
    <cellStyle name="Обычный 2 5 2 6 2" xfId="1705"/>
    <cellStyle name="Обычный 2 5 2 7" xfId="1706"/>
    <cellStyle name="Обычный 2 5 2 8" xfId="1707"/>
    <cellStyle name="Обычный 2 5 3" xfId="1708"/>
    <cellStyle name="Обычный 2 5 4" xfId="1709"/>
    <cellStyle name="Обычный 2 6" xfId="1710"/>
    <cellStyle name="Обычный 2 6 2" xfId="1711"/>
    <cellStyle name="Обычный 2 6 3" xfId="1712"/>
    <cellStyle name="Обычный 2 6 3 2" xfId="1713"/>
    <cellStyle name="Обычный 2 7" xfId="1714"/>
    <cellStyle name="Обычный 2 7 2" xfId="1715"/>
    <cellStyle name="Обычный 2 7 3" xfId="1716"/>
    <cellStyle name="Обычный 2 7 3 2" xfId="1717"/>
    <cellStyle name="Обычный 2 8" xfId="1718"/>
    <cellStyle name="Обычный 2 8 2" xfId="1719"/>
    <cellStyle name="Обычный 2 8 3" xfId="1720"/>
    <cellStyle name="Обычный 2 8 3 2" xfId="1721"/>
    <cellStyle name="Обычный 2 9" xfId="1722"/>
    <cellStyle name="Обычный 2 9 2" xfId="1723"/>
    <cellStyle name="Обычный 2 9 3" xfId="1724"/>
    <cellStyle name="Обычный 2 9 3 2" xfId="1725"/>
    <cellStyle name="Обычный 2_Аналіз старих тарифів на коміссію27_10_11" xfId="1726"/>
    <cellStyle name="Обычный 20" xfId="1727"/>
    <cellStyle name="Обычный 21" xfId="1728"/>
    <cellStyle name="Обычный 21 2" xfId="1729"/>
    <cellStyle name="Обычный 21 2 2" xfId="1730"/>
    <cellStyle name="Обычный 21 4" xfId="1731"/>
    <cellStyle name="Обычный 22" xfId="1732"/>
    <cellStyle name="Обычный 23" xfId="1733"/>
    <cellStyle name="Обычный 24" xfId="1734"/>
    <cellStyle name="Обычный 24 2" xfId="1735"/>
    <cellStyle name="Обычный 24 2 2" xfId="1736"/>
    <cellStyle name="Обычный 24 2 2 2" xfId="1737"/>
    <cellStyle name="Обычный 24 2 2 2 2" xfId="1738"/>
    <cellStyle name="Обычный 24 2 2 3" xfId="1739"/>
    <cellStyle name="Обычный 24 2 2 4" xfId="1740"/>
    <cellStyle name="Обычный 24 2 3" xfId="1741"/>
    <cellStyle name="Обычный 24 2 3 2" xfId="1742"/>
    <cellStyle name="Обычный 24 2 4" xfId="1743"/>
    <cellStyle name="Обычный 24 2 5" xfId="1744"/>
    <cellStyle name="Обычный 24 3" xfId="1745"/>
    <cellStyle name="Обычный 24 3 2" xfId="1746"/>
    <cellStyle name="Обычный 24 3 2 2" xfId="1747"/>
    <cellStyle name="Обычный 24 3 3" xfId="1748"/>
    <cellStyle name="Обычный 24 3 4" xfId="1749"/>
    <cellStyle name="Обычный 24 4" xfId="1750"/>
    <cellStyle name="Обычный 24 4 2" xfId="1751"/>
    <cellStyle name="Обычный 24 5" xfId="1752"/>
    <cellStyle name="Обычный 24 6" xfId="1753"/>
    <cellStyle name="Обычный 25" xfId="1754"/>
    <cellStyle name="Обычный 25 2" xfId="1755"/>
    <cellStyle name="Обычный 25 2 2" xfId="1756"/>
    <cellStyle name="Обычный 25 2 2 2" xfId="1757"/>
    <cellStyle name="Обычный 25 2 2 2 2" xfId="1758"/>
    <cellStyle name="Обычный 25 2 2 3" xfId="1759"/>
    <cellStyle name="Обычный 25 2 2 4" xfId="1760"/>
    <cellStyle name="Обычный 25 2 3" xfId="1761"/>
    <cellStyle name="Обычный 25 2 3 2" xfId="1762"/>
    <cellStyle name="Обычный 25 2 4" xfId="1763"/>
    <cellStyle name="Обычный 25 2 5" xfId="1764"/>
    <cellStyle name="Обычный 25 3" xfId="1765"/>
    <cellStyle name="Обычный 25 3 2" xfId="1766"/>
    <cellStyle name="Обычный 25 3 2 2" xfId="1767"/>
    <cellStyle name="Обычный 25 3 3" xfId="1768"/>
    <cellStyle name="Обычный 25 3 4" xfId="1769"/>
    <cellStyle name="Обычный 25 4" xfId="1770"/>
    <cellStyle name="Обычный 25 4 2" xfId="1771"/>
    <cellStyle name="Обычный 25 5" xfId="1772"/>
    <cellStyle name="Обычный 25 6" xfId="1773"/>
    <cellStyle name="Обычный 26" xfId="1774"/>
    <cellStyle name="Обычный 26 2" xfId="1775"/>
    <cellStyle name="Обычный 26 2 2" xfId="1776"/>
    <cellStyle name="Обычный 26 2 2 2" xfId="1777"/>
    <cellStyle name="Обычный 26 2 2 2 2" xfId="1778"/>
    <cellStyle name="Обычный 26 2 2 3" xfId="1779"/>
    <cellStyle name="Обычный 26 2 2 4" xfId="1780"/>
    <cellStyle name="Обычный 26 2 3" xfId="1781"/>
    <cellStyle name="Обычный 26 2 3 2" xfId="1782"/>
    <cellStyle name="Обычный 26 2 4" xfId="1783"/>
    <cellStyle name="Обычный 26 2 5" xfId="1784"/>
    <cellStyle name="Обычный 26 3" xfId="1785"/>
    <cellStyle name="Обычный 26 3 2" xfId="1786"/>
    <cellStyle name="Обычный 26 3 2 2" xfId="1787"/>
    <cellStyle name="Обычный 26 3 3" xfId="1788"/>
    <cellStyle name="Обычный 26 3 4" xfId="1789"/>
    <cellStyle name="Обычный 26 4" xfId="1790"/>
    <cellStyle name="Обычный 26 4 2" xfId="1791"/>
    <cellStyle name="Обычный 26 5" xfId="1792"/>
    <cellStyle name="Обычный 26 6" xfId="1793"/>
    <cellStyle name="Обычный 27" xfId="1794"/>
    <cellStyle name="Обычный 27 2" xfId="1795"/>
    <cellStyle name="Обычный 27 2 2" xfId="1796"/>
    <cellStyle name="Обычный 27 2 2 2" xfId="1797"/>
    <cellStyle name="Обычный 27 2 2 2 2" xfId="1798"/>
    <cellStyle name="Обычный 27 2 2 3" xfId="1799"/>
    <cellStyle name="Обычный 27 2 2 4" xfId="1800"/>
    <cellStyle name="Обычный 27 2 3" xfId="1801"/>
    <cellStyle name="Обычный 27 2 3 2" xfId="1802"/>
    <cellStyle name="Обычный 27 2 4" xfId="1803"/>
    <cellStyle name="Обычный 27 2 5" xfId="1804"/>
    <cellStyle name="Обычный 27 3" xfId="1805"/>
    <cellStyle name="Обычный 27 3 2" xfId="1806"/>
    <cellStyle name="Обычный 27 3 2 2" xfId="1807"/>
    <cellStyle name="Обычный 27 3 3" xfId="1808"/>
    <cellStyle name="Обычный 27 3 4" xfId="1809"/>
    <cellStyle name="Обычный 27 4" xfId="1810"/>
    <cellStyle name="Обычный 27 4 2" xfId="1811"/>
    <cellStyle name="Обычный 27 5" xfId="1812"/>
    <cellStyle name="Обычный 27 6" xfId="1813"/>
    <cellStyle name="Обычный 28" xfId="1814"/>
    <cellStyle name="Обычный 28 2" xfId="1815"/>
    <cellStyle name="Обычный 29" xfId="1816"/>
    <cellStyle name="Обычный 3" xfId="1817"/>
    <cellStyle name="Обычный 3 10" xfId="1818"/>
    <cellStyle name="Обычный 3 10 2" xfId="1819"/>
    <cellStyle name="Обычный 3 10 2 2" xfId="1820"/>
    <cellStyle name="Обычный 3 10 2 3" xfId="1"/>
    <cellStyle name="Обычный 3 10 2 3 2" xfId="1821"/>
    <cellStyle name="Обычный 3 10 3" xfId="1822"/>
    <cellStyle name="Обычный 3 10 4" xfId="1823"/>
    <cellStyle name="Обычный 3 10 4 2" xfId="1824"/>
    <cellStyle name="Обычный 3 11" xfId="1825"/>
    <cellStyle name="Обычный 3 11 2" xfId="1826"/>
    <cellStyle name="Обычный 3 12" xfId="1827"/>
    <cellStyle name="Обычный 3 12 2" xfId="1828"/>
    <cellStyle name="Обычный 3 13" xfId="1829"/>
    <cellStyle name="Обычный 3 13 2" xfId="1830"/>
    <cellStyle name="Обычный 3 14" xfId="1831"/>
    <cellStyle name="Обычный 3 14 2" xfId="1832"/>
    <cellStyle name="Обычный 3 15" xfId="1833"/>
    <cellStyle name="Обычный 3 16" xfId="1834"/>
    <cellStyle name="Обычный 3 17" xfId="1835"/>
    <cellStyle name="Обычный 3 18" xfId="1836"/>
    <cellStyle name="Обычный 3 19" xfId="1837"/>
    <cellStyle name="Обычный 3 19 2" xfId="1838"/>
    <cellStyle name="Обычный 3 2" xfId="1839"/>
    <cellStyle name="Обычный 3 2 2" xfId="1840"/>
    <cellStyle name="Обычный 3 20" xfId="1841"/>
    <cellStyle name="Обычный 3 21" xfId="1842"/>
    <cellStyle name="Обычный 3 21 2" xfId="1843"/>
    <cellStyle name="Обычный 3 22" xfId="1844"/>
    <cellStyle name="Обычный 3 3" xfId="1845"/>
    <cellStyle name="Обычный 3 3 2" xfId="1846"/>
    <cellStyle name="Обычный 3 3 2 2" xfId="1847"/>
    <cellStyle name="Обычный 3 3 2 3" xfId="1848"/>
    <cellStyle name="Обычный 3 3 3" xfId="1849"/>
    <cellStyle name="Обычный 3 3 4" xfId="1850"/>
    <cellStyle name="Обычный 3 4" xfId="1851"/>
    <cellStyle name="Обычный 3 4 2" xfId="1852"/>
    <cellStyle name="Обычный 3 4 3" xfId="1853"/>
    <cellStyle name="Обычный 3 4 3 2" xfId="1854"/>
    <cellStyle name="Обычный 3 4 4" xfId="1855"/>
    <cellStyle name="Обычный 3 5" xfId="1856"/>
    <cellStyle name="Обычный 3 5 2" xfId="1857"/>
    <cellStyle name="Обычный 3 5 3" xfId="1858"/>
    <cellStyle name="Обычный 3 6" xfId="1859"/>
    <cellStyle name="Обычный 3 6 2" xfId="1860"/>
    <cellStyle name="Обычный 3 7" xfId="1861"/>
    <cellStyle name="Обычный 3 7 2" xfId="1862"/>
    <cellStyle name="Обычный 3 8" xfId="1863"/>
    <cellStyle name="Обычный 3 8 2" xfId="1864"/>
    <cellStyle name="Обычный 3 8 3" xfId="1865"/>
    <cellStyle name="Обычный 3 8 4" xfId="1866"/>
    <cellStyle name="Обычный 3 9" xfId="1867"/>
    <cellStyle name="Обычный 3 9 2" xfId="1868"/>
    <cellStyle name="Обычный 3 9 3" xfId="1869"/>
    <cellStyle name="Обычный 3 9 4" xfId="1870"/>
    <cellStyle name="Обычный 3_Дефицит_7 млрд_0608_бс" xfId="1871"/>
    <cellStyle name="Обычный 30" xfId="1872"/>
    <cellStyle name="Обычный 31" xfId="1873"/>
    <cellStyle name="Обычный 31 2" xfId="1874"/>
    <cellStyle name="Обычный 31 2 2" xfId="1875"/>
    <cellStyle name="Обычный 31 2 2 2" xfId="1876"/>
    <cellStyle name="Обычный 31 2 3" xfId="1877"/>
    <cellStyle name="Обычный 31 2 4" xfId="1878"/>
    <cellStyle name="Обычный 31 3" xfId="1879"/>
    <cellStyle name="Обычный 31 3 2" xfId="1880"/>
    <cellStyle name="Обычный 31 4" xfId="1881"/>
    <cellStyle name="Обычный 31 5" xfId="1882"/>
    <cellStyle name="Обычный 32" xfId="1883"/>
    <cellStyle name="Обычный 32 2" xfId="1884"/>
    <cellStyle name="Обычный 32 3" xfId="1885"/>
    <cellStyle name="Обычный 33" xfId="1886"/>
    <cellStyle name="Обычный 33 2" xfId="1887"/>
    <cellStyle name="Обычный 33 3" xfId="1888"/>
    <cellStyle name="Обычный 34" xfId="1889"/>
    <cellStyle name="Обычный 34 2" xfId="1890"/>
    <cellStyle name="Обычный 34 3" xfId="1891"/>
    <cellStyle name="Обычный 35" xfId="1892"/>
    <cellStyle name="Обычный 35 2" xfId="1893"/>
    <cellStyle name="Обычный 35 3" xfId="1894"/>
    <cellStyle name="Обычный 36" xfId="1895"/>
    <cellStyle name="Обычный 36 2" xfId="1896"/>
    <cellStyle name="Обычный 36 3" xfId="1897"/>
    <cellStyle name="Обычный 37" xfId="1898"/>
    <cellStyle name="Обычный 37 2" xfId="1899"/>
    <cellStyle name="Обычный 37 3" xfId="1900"/>
    <cellStyle name="Обычный 38" xfId="1901"/>
    <cellStyle name="Обычный 38 2" xfId="1902"/>
    <cellStyle name="Обычный 38 2 2" xfId="1903"/>
    <cellStyle name="Обычный 38 3" xfId="1904"/>
    <cellStyle name="Обычный 38 4" xfId="1905"/>
    <cellStyle name="Обычный 39" xfId="1906"/>
    <cellStyle name="Обычный 39 2" xfId="1907"/>
    <cellStyle name="Обычный 39 2 2" xfId="1908"/>
    <cellStyle name="Обычный 39 3" xfId="1909"/>
    <cellStyle name="Обычный 39 4" xfId="1910"/>
    <cellStyle name="Обычный 4" xfId="1911"/>
    <cellStyle name="Обычный 4 10" xfId="1912"/>
    <cellStyle name="Обычный 4 2" xfId="1913"/>
    <cellStyle name="Обычный 4 2 2" xfId="1914"/>
    <cellStyle name="Обычный 4 2 2 2" xfId="1915"/>
    <cellStyle name="Обычный 4 2 2 2 2" xfId="1916"/>
    <cellStyle name="Обычный 4 2 2 2 2 2" xfId="1917"/>
    <cellStyle name="Обычный 4 2 2 2 3" xfId="1918"/>
    <cellStyle name="Обычный 4 2 2 2 4" xfId="1919"/>
    <cellStyle name="Обычный 4 2 2 3" xfId="1920"/>
    <cellStyle name="Обычный 4 2 2 3 2" xfId="1921"/>
    <cellStyle name="Обычный 4 2 2 3 2 2" xfId="1922"/>
    <cellStyle name="Обычный 4 2 2 3 3" xfId="1923"/>
    <cellStyle name="Обычный 4 2 2 4" xfId="1924"/>
    <cellStyle name="Обычный 4 2 2 4 2" xfId="1925"/>
    <cellStyle name="Обычный 4 2 2 5" xfId="1926"/>
    <cellStyle name="Обычный 4 2 2 6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2 4" xfId="1933"/>
    <cellStyle name="Обычный 4 2 3 3" xfId="1934"/>
    <cellStyle name="Обычный 4 2 3 3 2" xfId="1935"/>
    <cellStyle name="Обычный 4 2 3 3 2 2" xfId="1936"/>
    <cellStyle name="Обычный 4 2 3 3 3" xfId="1937"/>
    <cellStyle name="Обычный 4 2 3 4" xfId="1938"/>
    <cellStyle name="Обычный 4 2 3 5" xfId="1939"/>
    <cellStyle name="Обычный 4 2 3 5 2" xfId="1940"/>
    <cellStyle name="Обычный 4 2 3 6" xfId="1941"/>
    <cellStyle name="Обычный 4 2 3 7" xfId="1942"/>
    <cellStyle name="Обычный 4 2 4" xfId="1943"/>
    <cellStyle name="Обычный 4 2 4 2" xfId="1944"/>
    <cellStyle name="Обычный 4 2 5" xfId="1945"/>
    <cellStyle name="Обычный 4 3" xfId="1946"/>
    <cellStyle name="Обычный 4 3 2" xfId="1947"/>
    <cellStyle name="Обычный 4 3 2 2" xfId="1948"/>
    <cellStyle name="Обычный 4 3 2 2 2" xfId="1949"/>
    <cellStyle name="Обычный 4 3 2 2 2 2" xfId="1950"/>
    <cellStyle name="Обычный 4 3 2 2 3" xfId="1951"/>
    <cellStyle name="Обычный 4 3 2 2 4" xfId="1952"/>
    <cellStyle name="Обычный 4 3 2 3" xfId="1953"/>
    <cellStyle name="Обычный 4 3 2 3 2" xfId="1954"/>
    <cellStyle name="Обычный 4 3 2 3 2 2" xfId="1955"/>
    <cellStyle name="Обычный 4 3 2 3 3" xfId="1956"/>
    <cellStyle name="Обычный 4 3 2 4" xfId="1957"/>
    <cellStyle name="Обычный 4 3 2 4 2" xfId="1958"/>
    <cellStyle name="Обычный 4 3 2 5" xfId="1959"/>
    <cellStyle name="Обычный 4 3 2 6" xfId="1960"/>
    <cellStyle name="Обычный 4 3 3" xfId="1961"/>
    <cellStyle name="Обычный 4 3 3 2" xfId="1962"/>
    <cellStyle name="Обычный 4 3 3 2 2" xfId="1963"/>
    <cellStyle name="Обычный 4 3 3 3" xfId="1964"/>
    <cellStyle name="Обычный 4 3 3 4" xfId="1965"/>
    <cellStyle name="Обычный 4 3 4" xfId="1966"/>
    <cellStyle name="Обычный 4 3 4 2" xfId="1967"/>
    <cellStyle name="Обычный 4 3 4 2 2" xfId="1968"/>
    <cellStyle name="Обычный 4 3 4 3" xfId="1969"/>
    <cellStyle name="Обычный 4 3 5" xfId="1970"/>
    <cellStyle name="Обычный 4 3 5 2" xfId="1971"/>
    <cellStyle name="Обычный 4 3 6" xfId="1972"/>
    <cellStyle name="Обычный 4 3 7" xfId="1973"/>
    <cellStyle name="Обычный 4 4" xfId="1974"/>
    <cellStyle name="Обычный 4 4 2" xfId="1975"/>
    <cellStyle name="Обычный 4 4 3" xfId="1976"/>
    <cellStyle name="Обычный 4 4 3 2" xfId="1977"/>
    <cellStyle name="Обычный 4 5" xfId="1978"/>
    <cellStyle name="Обычный 4 5 2" xfId="1979"/>
    <cellStyle name="Обычный 4 5 3" xfId="1980"/>
    <cellStyle name="Обычный 4 5 3 2" xfId="1981"/>
    <cellStyle name="Обычный 4 6" xfId="1982"/>
    <cellStyle name="Обычный 4 6 2" xfId="1983"/>
    <cellStyle name="Обычный 4 6 3" xfId="1984"/>
    <cellStyle name="Обычный 4 6 3 2" xfId="1985"/>
    <cellStyle name="Обычный 4 7" xfId="1986"/>
    <cellStyle name="Обычный 4 8" xfId="1987"/>
    <cellStyle name="Обычный 4 9" xfId="1988"/>
    <cellStyle name="Обычный 4 9 2" xfId="1989"/>
    <cellStyle name="Обычный 40" xfId="1990"/>
    <cellStyle name="Обычный 41" xfId="1991"/>
    <cellStyle name="Обычный 42" xfId="1992"/>
    <cellStyle name="Обычный 42 2" xfId="1993"/>
    <cellStyle name="Обычный 42 2 2" xfId="1994"/>
    <cellStyle name="Обычный 42 3" xfId="1995"/>
    <cellStyle name="Обычный 42 4" xfId="1996"/>
    <cellStyle name="Обычный 43" xfId="1997"/>
    <cellStyle name="Обычный 43 2" xfId="1998"/>
    <cellStyle name="Обычный 44" xfId="1999"/>
    <cellStyle name="Обычный 44 2" xfId="2000"/>
    <cellStyle name="Обычный 45" xfId="2001"/>
    <cellStyle name="Обычный 45 2" xfId="2002"/>
    <cellStyle name="Обычный 46" xfId="2003"/>
    <cellStyle name="Обычный 46 2" xfId="2004"/>
    <cellStyle name="Обычный 47" xfId="2005"/>
    <cellStyle name="Обычный 47 2" xfId="2006"/>
    <cellStyle name="Обычный 48" xfId="2007"/>
    <cellStyle name="Обычный 48 2" xfId="2008"/>
    <cellStyle name="Обычный 49" xfId="2009"/>
    <cellStyle name="Обычный 49 2" xfId="2010"/>
    <cellStyle name="Обычный 5" xfId="2011"/>
    <cellStyle name="Обычный 5 10" xfId="2012"/>
    <cellStyle name="Обычный 5 2" xfId="2013"/>
    <cellStyle name="Обычный 5 2 2" xfId="2014"/>
    <cellStyle name="Обычный 5 2 2 2" xfId="2015"/>
    <cellStyle name="Обычный 5 2 3" xfId="2016"/>
    <cellStyle name="Обычный 5 2 3 2" xfId="2017"/>
    <cellStyle name="Обычный 5 2 3 2 2" xfId="2018"/>
    <cellStyle name="Обычный 5 2 3 2 2 2" xfId="2019"/>
    <cellStyle name="Обычный 5 2 3 2 3" xfId="2020"/>
    <cellStyle name="Обычный 5 2 3 2 4" xfId="2021"/>
    <cellStyle name="Обычный 5 2 3 3" xfId="2022"/>
    <cellStyle name="Обычный 5 2 3 3 2" xfId="2023"/>
    <cellStyle name="Обычный 5 2 3 4" xfId="2024"/>
    <cellStyle name="Обычный 5 2 3 5" xfId="2025"/>
    <cellStyle name="Обычный 5 2 4" xfId="2026"/>
    <cellStyle name="Обычный 5 2 4 2" xfId="2027"/>
    <cellStyle name="Обычный 5 2 4 2 2" xfId="2028"/>
    <cellStyle name="Обычный 5 2 4 2 2 2" xfId="2029"/>
    <cellStyle name="Обычный 5 2 4 2 3" xfId="2030"/>
    <cellStyle name="Обычный 5 2 4 2 4" xfId="2031"/>
    <cellStyle name="Обычный 5 2 4 3" xfId="2032"/>
    <cellStyle name="Обычный 5 2 4 3 2" xfId="2033"/>
    <cellStyle name="Обычный 5 2 4 4" xfId="2034"/>
    <cellStyle name="Обычный 5 2 4 5" xfId="2035"/>
    <cellStyle name="Обычный 5 2 5" xfId="2036"/>
    <cellStyle name="Обычный 5 3" xfId="2037"/>
    <cellStyle name="Обычный 5 3 2" xfId="2038"/>
    <cellStyle name="Обычный 5 3 2 2" xfId="2039"/>
    <cellStyle name="Обычный 5 3 2 2 2" xfId="2040"/>
    <cellStyle name="Обычный 5 3 2 2 2 2" xfId="2041"/>
    <cellStyle name="Обычный 5 3 2 2 3" xfId="2042"/>
    <cellStyle name="Обычный 5 3 2 2 4" xfId="2043"/>
    <cellStyle name="Обычный 5 3 2 3" xfId="2044"/>
    <cellStyle name="Обычный 5 3 2 3 2" xfId="2045"/>
    <cellStyle name="Обычный 5 3 2 4" xfId="2046"/>
    <cellStyle name="Обычный 5 3 2 5" xfId="2047"/>
    <cellStyle name="Обычный 5 3 3" xfId="2048"/>
    <cellStyle name="Обычный 5 3 3 2" xfId="2049"/>
    <cellStyle name="Обычный 5 3 3 2 2" xfId="2050"/>
    <cellStyle name="Обычный 5 3 3 3" xfId="2051"/>
    <cellStyle name="Обычный 5 3 3 4" xfId="2052"/>
    <cellStyle name="Обычный 5 3 4" xfId="2053"/>
    <cellStyle name="Обычный 5 3 4 2" xfId="2054"/>
    <cellStyle name="Обычный 5 3 4 2 2" xfId="2055"/>
    <cellStyle name="Обычный 5 3 4 3" xfId="2056"/>
    <cellStyle name="Обычный 5 3 5" xfId="2057"/>
    <cellStyle name="Обычный 5 3 5 2" xfId="2058"/>
    <cellStyle name="Обычный 5 3 6" xfId="2059"/>
    <cellStyle name="Обычный 5 3 7" xfId="2060"/>
    <cellStyle name="Обычный 5 4" xfId="2061"/>
    <cellStyle name="Обычный 5 4 2" xfId="2062"/>
    <cellStyle name="Обычный 5 4 2 2" xfId="2063"/>
    <cellStyle name="Обычный 5 4 2 2 2" xfId="2064"/>
    <cellStyle name="Обычный 5 4 2 2 2 2" xfId="2065"/>
    <cellStyle name="Обычный 5 4 2 2 3" xfId="2066"/>
    <cellStyle name="Обычный 5 4 2 2 4" xfId="2067"/>
    <cellStyle name="Обычный 5 4 2 3" xfId="2068"/>
    <cellStyle name="Обычный 5 4 2 3 2" xfId="2069"/>
    <cellStyle name="Обычный 5 4 2 4" xfId="2070"/>
    <cellStyle name="Обычный 5 4 2 5" xfId="2071"/>
    <cellStyle name="Обычный 5 4 3" xfId="2072"/>
    <cellStyle name="Обычный 5 4 3 2" xfId="2073"/>
    <cellStyle name="Обычный 5 4 3 2 2" xfId="2074"/>
    <cellStyle name="Обычный 5 4 3 3" xfId="2075"/>
    <cellStyle name="Обычный 5 4 3 4" xfId="2076"/>
    <cellStyle name="Обычный 5 4 4" xfId="2077"/>
    <cellStyle name="Обычный 5 4 4 2" xfId="2078"/>
    <cellStyle name="Обычный 5 4 5" xfId="2079"/>
    <cellStyle name="Обычный 5 4 6" xfId="2080"/>
    <cellStyle name="Обычный 5 5" xfId="2081"/>
    <cellStyle name="Обычный 5 5 2" xfId="2082"/>
    <cellStyle name="Обычный 5 5 2 2" xfId="2083"/>
    <cellStyle name="Обычный 5 5 2 2 2" xfId="2084"/>
    <cellStyle name="Обычный 5 5 2 2 2 2" xfId="2085"/>
    <cellStyle name="Обычный 5 5 2 2 3" xfId="2086"/>
    <cellStyle name="Обычный 5 5 2 2 4" xfId="2087"/>
    <cellStyle name="Обычный 5 5 2 3" xfId="2088"/>
    <cellStyle name="Обычный 5 5 2 3 2" xfId="2089"/>
    <cellStyle name="Обычный 5 5 2 4" xfId="2090"/>
    <cellStyle name="Обычный 5 5 2 5" xfId="2091"/>
    <cellStyle name="Обычный 5 5 3" xfId="2092"/>
    <cellStyle name="Обычный 5 5 3 2" xfId="2093"/>
    <cellStyle name="Обычный 5 5 3 2 2" xfId="2094"/>
    <cellStyle name="Обычный 5 5 3 3" xfId="2095"/>
    <cellStyle name="Обычный 5 5 3 4" xfId="2096"/>
    <cellStyle name="Обычный 5 5 4" xfId="2097"/>
    <cellStyle name="Обычный 5 5 4 2" xfId="2098"/>
    <cellStyle name="Обычный 5 5 5" xfId="2099"/>
    <cellStyle name="Обычный 5 5 6" xfId="2100"/>
    <cellStyle name="Обычный 5 6" xfId="2101"/>
    <cellStyle name="Обычный 5 6 2" xfId="2102"/>
    <cellStyle name="Обычный 5 6 2 2" xfId="2103"/>
    <cellStyle name="Обычный 5 6 2 2 2" xfId="2104"/>
    <cellStyle name="Обычный 5 6 2 3" xfId="2105"/>
    <cellStyle name="Обычный 5 6 2 4" xfId="2106"/>
    <cellStyle name="Обычный 5 6 3" xfId="2107"/>
    <cellStyle name="Обычный 5 6 3 2" xfId="2108"/>
    <cellStyle name="Обычный 5 6 4" xfId="2109"/>
    <cellStyle name="Обычный 5 6 5" xfId="2110"/>
    <cellStyle name="Обычный 5 7" xfId="2111"/>
    <cellStyle name="Обычный 5 7 2" xfId="2112"/>
    <cellStyle name="Обычный 5 7 2 2" xfId="2113"/>
    <cellStyle name="Обычный 5 7 2 2 2" xfId="2114"/>
    <cellStyle name="Обычный 5 7 2 3" xfId="2115"/>
    <cellStyle name="Обычный 5 7 2 4" xfId="2116"/>
    <cellStyle name="Обычный 5 7 3" xfId="2117"/>
    <cellStyle name="Обычный 5 7 3 2" xfId="2118"/>
    <cellStyle name="Обычный 5 7 4" xfId="2119"/>
    <cellStyle name="Обычный 5 7 5" xfId="2120"/>
    <cellStyle name="Обычный 5 8" xfId="2121"/>
    <cellStyle name="Обычный 5 9" xfId="2122"/>
    <cellStyle name="Обычный 50" xfId="2123"/>
    <cellStyle name="Обычный 50 2" xfId="2124"/>
    <cellStyle name="Обычный 51" xfId="2125"/>
    <cellStyle name="Обычный 51 2" xfId="2126"/>
    <cellStyle name="Обычный 52" xfId="2127"/>
    <cellStyle name="Обычный 52 2" xfId="2128"/>
    <cellStyle name="Обычный 53" xfId="2129"/>
    <cellStyle name="Обычный 53 2" xfId="2130"/>
    <cellStyle name="Обычный 54" xfId="2131"/>
    <cellStyle name="Обычный 54 2" xfId="2132"/>
    <cellStyle name="Обычный 55" xfId="2133"/>
    <cellStyle name="Обычный 55 2" xfId="2134"/>
    <cellStyle name="Обычный 56" xfId="2135"/>
    <cellStyle name="Обычный 56 2" xfId="2136"/>
    <cellStyle name="Обычный 57" xfId="2137"/>
    <cellStyle name="Обычный 57 2" xfId="2138"/>
    <cellStyle name="Обычный 58" xfId="2139"/>
    <cellStyle name="Обычный 58 2" xfId="2140"/>
    <cellStyle name="Обычный 59" xfId="2141"/>
    <cellStyle name="Обычный 59 2" xfId="2142"/>
    <cellStyle name="Обычный 6" xfId="2143"/>
    <cellStyle name="Обычный 6 10" xfId="2144"/>
    <cellStyle name="Обычный 6 11" xfId="2145"/>
    <cellStyle name="Обычный 6 11 2" xfId="2146"/>
    <cellStyle name="Обычный 6 12" xfId="2147"/>
    <cellStyle name="Обычный 6 13" xfId="2148"/>
    <cellStyle name="Обычный 6 2" xfId="2149"/>
    <cellStyle name="Обычный 6 2 2" xfId="2150"/>
    <cellStyle name="Обычный 6 2 3" xfId="2151"/>
    <cellStyle name="Обычный 6 2 3 2" xfId="2152"/>
    <cellStyle name="Обычный 6 2 3 2 2" xfId="2153"/>
    <cellStyle name="Обычный 6 2 3 3" xfId="2154"/>
    <cellStyle name="Обычный 6 2 3 4" xfId="2155"/>
    <cellStyle name="Обычный 6 2 4" xfId="2156"/>
    <cellStyle name="Обычный 6 2 4 2" xfId="2157"/>
    <cellStyle name="Обычный 6 2 4 2 2" xfId="2158"/>
    <cellStyle name="Обычный 6 2 4 3" xfId="2159"/>
    <cellStyle name="Обычный 6 2 4 4" xfId="2160"/>
    <cellStyle name="Обычный 6 2 5" xfId="2161"/>
    <cellStyle name="Обычный 6 2 5 2" xfId="2162"/>
    <cellStyle name="Обычный 6 2 5 2 2" xfId="2163"/>
    <cellStyle name="Обычный 6 2 5 3" xfId="2164"/>
    <cellStyle name="Обычный 6 2 6" xfId="2165"/>
    <cellStyle name="Обычный 6 2 6 2" xfId="2166"/>
    <cellStyle name="Обычный 6 2 7" xfId="2167"/>
    <cellStyle name="Обычный 6 2 8" xfId="2168"/>
    <cellStyle name="Обычный 6 3" xfId="2169"/>
    <cellStyle name="Обычный 6 3 2" xfId="2170"/>
    <cellStyle name="Обычный 6 3 3" xfId="2171"/>
    <cellStyle name="Обычный 6 4" xfId="2172"/>
    <cellStyle name="Обычный 6 5" xfId="2173"/>
    <cellStyle name="Обычный 6 6" xfId="2174"/>
    <cellStyle name="Обычный 6 6 2" xfId="2175"/>
    <cellStyle name="Обычный 6 6 2 2" xfId="2176"/>
    <cellStyle name="Обычный 6 6 3" xfId="2177"/>
    <cellStyle name="Обычный 6 6 4" xfId="2178"/>
    <cellStyle name="Обычный 6 7" xfId="2179"/>
    <cellStyle name="Обычный 6 8" xfId="2180"/>
    <cellStyle name="Обычный 6 8 2" xfId="2181"/>
    <cellStyle name="Обычный 6 8 2 2" xfId="2182"/>
    <cellStyle name="Обычный 6 8 3" xfId="2183"/>
    <cellStyle name="Обычный 6 8 4" xfId="2184"/>
    <cellStyle name="Обычный 6 9" xfId="2185"/>
    <cellStyle name="Обычный 6 9 2" xfId="2186"/>
    <cellStyle name="Обычный 6 9 2 2" xfId="2187"/>
    <cellStyle name="Обычный 6 9 3" xfId="2188"/>
    <cellStyle name="Обычный 6_Амортизация_ОС КП ПТС_план_2018" xfId="2189"/>
    <cellStyle name="Обычный 60" xfId="2190"/>
    <cellStyle name="Обычный 60 2" xfId="2191"/>
    <cellStyle name="Обычный 61" xfId="2192"/>
    <cellStyle name="Обычный 61 2" xfId="2193"/>
    <cellStyle name="Обычный 62" xfId="2194"/>
    <cellStyle name="Обычный 62 2" xfId="2195"/>
    <cellStyle name="Обычный 62 2 2" xfId="2196"/>
    <cellStyle name="Обычный 62 3" xfId="2197"/>
    <cellStyle name="Обычный 63" xfId="2198"/>
    <cellStyle name="Обычный 64" xfId="2199"/>
    <cellStyle name="Обычный 64 2" xfId="2200"/>
    <cellStyle name="Обычный 65" xfId="2201"/>
    <cellStyle name="Обычный 66" xfId="2202"/>
    <cellStyle name="Обычный 7" xfId="2203"/>
    <cellStyle name="Обычный 7 2" xfId="2204"/>
    <cellStyle name="Обычный 7 2 2" xfId="2205"/>
    <cellStyle name="Обычный 7 2 2 2" xfId="2206"/>
    <cellStyle name="Обычный 7 2 2 2 2" xfId="2207"/>
    <cellStyle name="Обычный 7 2 2 2 2 2" xfId="2208"/>
    <cellStyle name="Обычный 7 2 2 2 3" xfId="2209"/>
    <cellStyle name="Обычный 7 2 2 2 4" xfId="2210"/>
    <cellStyle name="Обычный 7 2 2 3" xfId="2211"/>
    <cellStyle name="Обычный 7 2 2 3 2" xfId="2212"/>
    <cellStyle name="Обычный 7 2 2 4" xfId="2213"/>
    <cellStyle name="Обычный 7 2 2 5" xfId="2214"/>
    <cellStyle name="Обычный 7 2 3" xfId="2215"/>
    <cellStyle name="Обычный 7 2 3 2" xfId="2216"/>
    <cellStyle name="Обычный 7 2 3 2 2" xfId="2217"/>
    <cellStyle name="Обычный 7 2 3 3" xfId="2218"/>
    <cellStyle name="Обычный 7 2 3 4" xfId="2219"/>
    <cellStyle name="Обычный 7 2 4" xfId="2220"/>
    <cellStyle name="Обычный 7 2 4 2" xfId="2221"/>
    <cellStyle name="Обычный 7 2 4 2 2" xfId="2222"/>
    <cellStyle name="Обычный 7 2 4 3" xfId="2223"/>
    <cellStyle name="Обычный 7 2 5" xfId="2224"/>
    <cellStyle name="Обычный 7 2 6" xfId="2225"/>
    <cellStyle name="Обычный 7 2 6 2" xfId="2226"/>
    <cellStyle name="Обычный 7 2 7" xfId="2227"/>
    <cellStyle name="Обычный 7 2 8" xfId="2228"/>
    <cellStyle name="Обычный 7 3" xfId="2229"/>
    <cellStyle name="Обычный 7 4" xfId="2230"/>
    <cellStyle name="Обычный 7 5" xfId="2231"/>
    <cellStyle name="Обычный 7 6" xfId="2232"/>
    <cellStyle name="Обычный 8" xfId="2233"/>
    <cellStyle name="Обычный 8 10" xfId="2234"/>
    <cellStyle name="Обычный 8 11" xfId="2235"/>
    <cellStyle name="Обычный 8 2" xfId="2236"/>
    <cellStyle name="Обычный 8 2 2" xfId="2237"/>
    <cellStyle name="Обычный 8 2 3" xfId="2238"/>
    <cellStyle name="Обычный 8 3" xfId="2239"/>
    <cellStyle name="Обычный 8 4" xfId="2240"/>
    <cellStyle name="Обычный 8 4 2" xfId="2241"/>
    <cellStyle name="Обычный 8 4 3" xfId="2242"/>
    <cellStyle name="Обычный 8 5" xfId="2243"/>
    <cellStyle name="Обычный 8 5 2" xfId="2244"/>
    <cellStyle name="Обычный 8 5 2 2" xfId="2245"/>
    <cellStyle name="Обычный 8 5 3" xfId="2246"/>
    <cellStyle name="Обычный 8 5 4" xfId="2247"/>
    <cellStyle name="Обычный 8 6" xfId="2248"/>
    <cellStyle name="Обычный 8 6 2" xfId="2249"/>
    <cellStyle name="Обычный 8 6 2 2" xfId="2250"/>
    <cellStyle name="Обычный 8 6 3" xfId="2251"/>
    <cellStyle name="Обычный 8 6 4" xfId="2252"/>
    <cellStyle name="Обычный 8 7" xfId="2253"/>
    <cellStyle name="Обычный 8 7 2" xfId="2254"/>
    <cellStyle name="Обычный 8 7 2 2" xfId="2255"/>
    <cellStyle name="Обычный 8 7 3" xfId="2256"/>
    <cellStyle name="Обычный 8 8" xfId="2257"/>
    <cellStyle name="Обычный 8 9" xfId="2258"/>
    <cellStyle name="Обычный 8 9 2" xfId="2259"/>
    <cellStyle name="Обычный 9" xfId="2260"/>
    <cellStyle name="Обычный 9 2" xfId="2261"/>
    <cellStyle name="Обычный 9 2 2" xfId="2262"/>
    <cellStyle name="Обычный 9 2 3" xfId="2263"/>
    <cellStyle name="Обычный 9 3" xfId="2264"/>
    <cellStyle name="Обычный 9 4" xfId="2265"/>
    <cellStyle name="Підсумок" xfId="2266"/>
    <cellStyle name="Підсумок 1" xfId="2267"/>
    <cellStyle name="Підсумок 1 2" xfId="2268"/>
    <cellStyle name="Підсумок 2" xfId="2269"/>
    <cellStyle name="Підсумок 2 2" xfId="2270"/>
    <cellStyle name="Підсумок 3" xfId="2271"/>
    <cellStyle name="Підсумок 3 2" xfId="2272"/>
    <cellStyle name="Підсумок 4" xfId="2273"/>
    <cellStyle name="Підсумок 4 2" xfId="2274"/>
    <cellStyle name="Підсумок 5" xfId="2275"/>
    <cellStyle name="Підсумок_ЗапасыЛена2" xfId="2276"/>
    <cellStyle name="Плохой 2" xfId="2277"/>
    <cellStyle name="Плохой 2 2" xfId="2278"/>
    <cellStyle name="Плохой 2 3" xfId="2279"/>
    <cellStyle name="Плохой 2 4" xfId="2280"/>
    <cellStyle name="Плохой 3" xfId="2281"/>
    <cellStyle name="Плохой 4" xfId="2282"/>
    <cellStyle name="Плохой 5" xfId="2283"/>
    <cellStyle name="Поганий" xfId="2284"/>
    <cellStyle name="Поганий 1" xfId="2285"/>
    <cellStyle name="Поганий 2" xfId="2286"/>
    <cellStyle name="Поганий 3" xfId="2287"/>
    <cellStyle name="Поганий 4" xfId="2288"/>
    <cellStyle name="Поганий_ЗапасыЛена2" xfId="2289"/>
    <cellStyle name="Пояснение 2" xfId="2290"/>
    <cellStyle name="Пояснение 2 2" xfId="2291"/>
    <cellStyle name="Пояснение 2 3" xfId="2292"/>
    <cellStyle name="Пояснение 2 4" xfId="2293"/>
    <cellStyle name="Пояснение 3" xfId="2294"/>
    <cellStyle name="Пояснение 4" xfId="2295"/>
    <cellStyle name="Пояснение 5" xfId="2296"/>
    <cellStyle name="Пояснение 6" xfId="2297"/>
    <cellStyle name="Примечание 2" xfId="2298"/>
    <cellStyle name="Примечание 2 2" xfId="2299"/>
    <cellStyle name="Примечание 2 2 2" xfId="2300"/>
    <cellStyle name="Примечание 2 3" xfId="2301"/>
    <cellStyle name="Примечание 2 3 2" xfId="2302"/>
    <cellStyle name="Примечание 2 4" xfId="2303"/>
    <cellStyle name="Примечание 2 4 2" xfId="2304"/>
    <cellStyle name="Примечание 2 5" xfId="2305"/>
    <cellStyle name="Примечание 2 5 2" xfId="2306"/>
    <cellStyle name="Примечание 2 5 2 2" xfId="2307"/>
    <cellStyle name="Примечание 2 5 3" xfId="2308"/>
    <cellStyle name="Примечание 2 6" xfId="2309"/>
    <cellStyle name="Примечание 2 6 2" xfId="2310"/>
    <cellStyle name="Примечание 2 7" xfId="2311"/>
    <cellStyle name="Примечание 2 8" xfId="2312"/>
    <cellStyle name="Примечание 2 9" xfId="2313"/>
    <cellStyle name="Примечание 3" xfId="2314"/>
    <cellStyle name="Примечание 3 2" xfId="2315"/>
    <cellStyle name="Примечание 3 2 2" xfId="2316"/>
    <cellStyle name="Примечание 3 3" xfId="2317"/>
    <cellStyle name="Примечание 4" xfId="2318"/>
    <cellStyle name="Примечание 4 2" xfId="2319"/>
    <cellStyle name="Примечание 5" xfId="2320"/>
    <cellStyle name="Примечание 5 2" xfId="2321"/>
    <cellStyle name="Примечание 6" xfId="2322"/>
    <cellStyle name="Примечание 6 2" xfId="2323"/>
    <cellStyle name="Примечание 7" xfId="2324"/>
    <cellStyle name="Примечание 7 2" xfId="2325"/>
    <cellStyle name="Примітка" xfId="2326"/>
    <cellStyle name="Примітка 1" xfId="2327"/>
    <cellStyle name="Примітка 1 2" xfId="2328"/>
    <cellStyle name="Примітка 2" xfId="2329"/>
    <cellStyle name="Примітка 2 2" xfId="2330"/>
    <cellStyle name="Примітка 3" xfId="2331"/>
    <cellStyle name="Примітка 3 2" xfId="2332"/>
    <cellStyle name="Примітка 4" xfId="2333"/>
    <cellStyle name="Примітка 4 2" xfId="2334"/>
    <cellStyle name="Примітка 5" xfId="2335"/>
    <cellStyle name="Примітка_ЗапасыЛена2" xfId="2336"/>
    <cellStyle name="Процентный 10" xfId="2337"/>
    <cellStyle name="Процентный 11" xfId="2338"/>
    <cellStyle name="Процентный 12" xfId="2339"/>
    <cellStyle name="Процентный 13" xfId="2340"/>
    <cellStyle name="Процентный 14" xfId="2341"/>
    <cellStyle name="Процентный 15" xfId="2342"/>
    <cellStyle name="Процентный 16" xfId="2343"/>
    <cellStyle name="Процентный 16 2" xfId="2344"/>
    <cellStyle name="Процентный 16 3" xfId="2345"/>
    <cellStyle name="Процентный 16 3 2" xfId="2346"/>
    <cellStyle name="Процентный 16 4" xfId="2347"/>
    <cellStyle name="Процентный 16 5" xfId="2348"/>
    <cellStyle name="Процентный 17" xfId="2349"/>
    <cellStyle name="Процентный 18" xfId="2350"/>
    <cellStyle name="Процентный 2" xfId="2351"/>
    <cellStyle name="Процентный 2 10" xfId="2352"/>
    <cellStyle name="Процентный 2 11" xfId="2353"/>
    <cellStyle name="Процентный 2 12" xfId="2354"/>
    <cellStyle name="Процентный 2 13" xfId="2355"/>
    <cellStyle name="Процентный 2 14" xfId="2356"/>
    <cellStyle name="Процентный 2 15" xfId="2357"/>
    <cellStyle name="Процентный 2 16" xfId="2358"/>
    <cellStyle name="Процентный 2 17" xfId="2359"/>
    <cellStyle name="Процентный 2 18" xfId="2360"/>
    <cellStyle name="Процентный 2 19" xfId="2361"/>
    <cellStyle name="Процентный 2 2" xfId="2362"/>
    <cellStyle name="Процентный 2 2 2" xfId="2363"/>
    <cellStyle name="Процентный 2 2 2 2" xfId="2364"/>
    <cellStyle name="Процентный 2 2 3" xfId="2365"/>
    <cellStyle name="Процентный 2 2 4" xfId="2366"/>
    <cellStyle name="Процентный 2 2 5" xfId="2367"/>
    <cellStyle name="Процентный 2 20" xfId="2368"/>
    <cellStyle name="Процентный 2 21" xfId="2369"/>
    <cellStyle name="Процентный 2 22" xfId="2370"/>
    <cellStyle name="Процентный 2 23" xfId="2371"/>
    <cellStyle name="Процентный 2 3" xfId="2372"/>
    <cellStyle name="Процентный 2 3 2" xfId="2373"/>
    <cellStyle name="Процентный 2 3 3" xfId="2374"/>
    <cellStyle name="Процентный 2 4" xfId="2375"/>
    <cellStyle name="Процентный 2 5" xfId="2376"/>
    <cellStyle name="Процентный 2 6" xfId="2377"/>
    <cellStyle name="Процентный 2 7" xfId="2378"/>
    <cellStyle name="Процентный 2 8" xfId="2379"/>
    <cellStyle name="Процентный 2 9" xfId="2380"/>
    <cellStyle name="Процентный 2_Директор 2011-Шаблон" xfId="2381"/>
    <cellStyle name="Процентный 3" xfId="2382"/>
    <cellStyle name="Процентный 3 2" xfId="2383"/>
    <cellStyle name="Процентный 3 2 2" xfId="2384"/>
    <cellStyle name="Процентный 3 2 2 2" xfId="2385"/>
    <cellStyle name="Процентный 3 2 3" xfId="2386"/>
    <cellStyle name="Процентный 3 2 4" xfId="2387"/>
    <cellStyle name="Процентный 3 2 5" xfId="2388"/>
    <cellStyle name="Процентный 3 3" xfId="2389"/>
    <cellStyle name="Процентный 3 4" xfId="2390"/>
    <cellStyle name="Процентный 3 5" xfId="2391"/>
    <cellStyle name="Процентный 3 6" xfId="2392"/>
    <cellStyle name="Процентный 4" xfId="2393"/>
    <cellStyle name="Процентный 4 2" xfId="2394"/>
    <cellStyle name="Процентный 4 2 2" xfId="2395"/>
    <cellStyle name="Процентный 4 3" xfId="2396"/>
    <cellStyle name="Процентный 4 3 2" xfId="2397"/>
    <cellStyle name="Процентный 5" xfId="2398"/>
    <cellStyle name="Процентный 5 2" xfId="2399"/>
    <cellStyle name="Процентный 6" xfId="2400"/>
    <cellStyle name="Процентный 6 2" xfId="2401"/>
    <cellStyle name="Процентный 6 2 2" xfId="2402"/>
    <cellStyle name="Процентный 6 3" xfId="2403"/>
    <cellStyle name="Процентный 7" xfId="2404"/>
    <cellStyle name="Процентный 8" xfId="2405"/>
    <cellStyle name="Процентный 9" xfId="2406"/>
    <cellStyle name="Результат" xfId="2407"/>
    <cellStyle name="Результат 1" xfId="2408"/>
    <cellStyle name="Результат 1 1" xfId="2409"/>
    <cellStyle name="Результат 1 1 2" xfId="2410"/>
    <cellStyle name="Результат 1 2" xfId="2411"/>
    <cellStyle name="Результат 1_УГПБ" xfId="2412"/>
    <cellStyle name="Результат 10" xfId="2413"/>
    <cellStyle name="Результат 2" xfId="2414"/>
    <cellStyle name="Результат 2 2" xfId="2415"/>
    <cellStyle name="Результат 3" xfId="2416"/>
    <cellStyle name="Результат 3 2" xfId="2417"/>
    <cellStyle name="Результат 4" xfId="2418"/>
    <cellStyle name="Результат 4 2" xfId="2419"/>
    <cellStyle name="Результат 5" xfId="2420"/>
    <cellStyle name="Результат 5 2" xfId="2421"/>
    <cellStyle name="Результат 6" xfId="2422"/>
    <cellStyle name="Результат 7" xfId="2423"/>
    <cellStyle name="Результат 8" xfId="2424"/>
    <cellStyle name="Результат 9" xfId="2425"/>
    <cellStyle name="Связанная ячейка 2" xfId="2426"/>
    <cellStyle name="Связанная ячейка 2 2" xfId="2427"/>
    <cellStyle name="Связанная ячейка 3" xfId="2428"/>
    <cellStyle name="Середній" xfId="2429"/>
    <cellStyle name="Середній 1" xfId="2430"/>
    <cellStyle name="Середній 2" xfId="2431"/>
    <cellStyle name="Середній 3" xfId="2432"/>
    <cellStyle name="Середній 4" xfId="2433"/>
    <cellStyle name="Середній_ЗапасыЛена2" xfId="2434"/>
    <cellStyle name="Стиль 1" xfId="2435"/>
    <cellStyle name="Стиль 1 2" xfId="2436"/>
    <cellStyle name="Стиль 1_Директор 2011-Шаблон" xfId="2437"/>
    <cellStyle name="Стиль ПЭО" xfId="2438"/>
    <cellStyle name="Стиль_названий" xfId="2439"/>
    <cellStyle name="Текст попередження" xfId="2440"/>
    <cellStyle name="Текст попередження 1" xfId="2441"/>
    <cellStyle name="Текст попередження 2" xfId="2442"/>
    <cellStyle name="Текст попередження 3" xfId="2443"/>
    <cellStyle name="Текст попередження 4" xfId="2444"/>
    <cellStyle name="Текст попередження_ЗапасыЛена2" xfId="2445"/>
    <cellStyle name="Текст пояснення" xfId="2446"/>
    <cellStyle name="Текст пояснення 1" xfId="2447"/>
    <cellStyle name="Текст пояснення 2" xfId="2448"/>
    <cellStyle name="Текст пояснення 3" xfId="2449"/>
    <cellStyle name="Текст пояснення 4" xfId="2450"/>
    <cellStyle name="Текст пояснення_ЗапасыЛена2" xfId="2451"/>
    <cellStyle name="Текст предупреждения 2" xfId="2452"/>
    <cellStyle name="Текст предупреждения 2 2" xfId="2453"/>
    <cellStyle name="Текст предупреждения 3" xfId="2454"/>
    <cellStyle name="Тысячи [0]_1.62" xfId="2455"/>
    <cellStyle name="Тысячи_1.62" xfId="2456"/>
    <cellStyle name="Финансовый [0] 2" xfId="2457"/>
    <cellStyle name="Финансовый 10" xfId="2458"/>
    <cellStyle name="Финансовый 11" xfId="2459"/>
    <cellStyle name="Финансовый 12" xfId="2460"/>
    <cellStyle name="Финансовый 13" xfId="2461"/>
    <cellStyle name="Финансовый 14" xfId="2462"/>
    <cellStyle name="Финансовый 15" xfId="2463"/>
    <cellStyle name="Финансовый 16" xfId="2464"/>
    <cellStyle name="Финансовый 17" xfId="2465"/>
    <cellStyle name="Финансовый 18" xfId="2466"/>
    <cellStyle name="Финансовый 19" xfId="2467"/>
    <cellStyle name="Финансовый 2" xfId="2468"/>
    <cellStyle name="Финансовый 2 10" xfId="2469"/>
    <cellStyle name="Финансовый 2 10 2" xfId="2470"/>
    <cellStyle name="Финансовый 2 11" xfId="2471"/>
    <cellStyle name="Финансовый 2 11 2" xfId="2472"/>
    <cellStyle name="Финансовый 2 12" xfId="2473"/>
    <cellStyle name="Финансовый 2 12 2" xfId="2474"/>
    <cellStyle name="Финансовый 2 13" xfId="2475"/>
    <cellStyle name="Финансовый 2 13 2" xfId="2476"/>
    <cellStyle name="Финансовый 2 14" xfId="2477"/>
    <cellStyle name="Финансовый 2 14 2" xfId="2478"/>
    <cellStyle name="Финансовый 2 15" xfId="2479"/>
    <cellStyle name="Финансовый 2 15 2" xfId="2480"/>
    <cellStyle name="Финансовый 2 16" xfId="2481"/>
    <cellStyle name="Финансовый 2 16 2" xfId="2482"/>
    <cellStyle name="Финансовый 2 17" xfId="2483"/>
    <cellStyle name="Финансовый 2 17 2" xfId="2484"/>
    <cellStyle name="Финансовый 2 18" xfId="2485"/>
    <cellStyle name="Финансовый 2 19" xfId="2486"/>
    <cellStyle name="Финансовый 2 2" xfId="2487"/>
    <cellStyle name="Финансовый 2 2 2" xfId="2488"/>
    <cellStyle name="Финансовый 2 2 2 2" xfId="2489"/>
    <cellStyle name="Финансовый 2 2 2 3" xfId="2490"/>
    <cellStyle name="Финансовый 2 2 3" xfId="2491"/>
    <cellStyle name="Финансовый 2 2 3 2" xfId="2492"/>
    <cellStyle name="Финансовый 2 2 4" xfId="2493"/>
    <cellStyle name="Финансовый 2 20" xfId="2494"/>
    <cellStyle name="Финансовый 2 21" xfId="2495"/>
    <cellStyle name="Финансовый 2 22" xfId="2496"/>
    <cellStyle name="Финансовый 2 23" xfId="2497"/>
    <cellStyle name="Финансовый 2 24" xfId="2498"/>
    <cellStyle name="Финансовый 2 3" xfId="2499"/>
    <cellStyle name="Финансовый 2 3 2" xfId="2500"/>
    <cellStyle name="Финансовый 2 3 3" xfId="2501"/>
    <cellStyle name="Финансовый 2 3 4" xfId="2502"/>
    <cellStyle name="Финансовый 2 4" xfId="2503"/>
    <cellStyle name="Финансовый 2 4 2" xfId="2504"/>
    <cellStyle name="Финансовый 2 4 3" xfId="2505"/>
    <cellStyle name="Финансовый 2 4 4" xfId="2506"/>
    <cellStyle name="Финансовый 2 5" xfId="2507"/>
    <cellStyle name="Финансовый 2 5 2" xfId="2508"/>
    <cellStyle name="Финансовый 2 5 3" xfId="2509"/>
    <cellStyle name="Финансовый 2 5 4" xfId="2510"/>
    <cellStyle name="Финансовый 2 6" xfId="2511"/>
    <cellStyle name="Финансовый 2 6 2" xfId="2512"/>
    <cellStyle name="Финансовый 2 6 3" xfId="2513"/>
    <cellStyle name="Финансовый 2 6 4" xfId="2514"/>
    <cellStyle name="Финансовый 2 7" xfId="2515"/>
    <cellStyle name="Финансовый 2 7 2" xfId="2516"/>
    <cellStyle name="Финансовый 2 7 3" xfId="2517"/>
    <cellStyle name="Финансовый 2 7 4" xfId="2518"/>
    <cellStyle name="Финансовый 2 8" xfId="2519"/>
    <cellStyle name="Финансовый 2 8 2" xfId="2520"/>
    <cellStyle name="Финансовый 2 9" xfId="2521"/>
    <cellStyle name="Финансовый 2 9 2" xfId="2522"/>
    <cellStyle name="Финансовый 2_Директор 2011-Шаблон" xfId="2523"/>
    <cellStyle name="Финансовый 20" xfId="2524"/>
    <cellStyle name="Финансовый 21" xfId="2525"/>
    <cellStyle name="Финансовый 22" xfId="2526"/>
    <cellStyle name="Финансовый 23" xfId="2527"/>
    <cellStyle name="Финансовый 24" xfId="2528"/>
    <cellStyle name="Финансовый 25" xfId="2529"/>
    <cellStyle name="Финансовый 26" xfId="2530"/>
    <cellStyle name="Финансовый 27" xfId="2531"/>
    <cellStyle name="Финансовый 28" xfId="2532"/>
    <cellStyle name="Финансовый 29" xfId="2533"/>
    <cellStyle name="Финансовый 3" xfId="2534"/>
    <cellStyle name="Финансовый 3 2" xfId="2535"/>
    <cellStyle name="Финансовый 3 2 2" xfId="2536"/>
    <cellStyle name="Финансовый 3 3" xfId="2537"/>
    <cellStyle name="Финансовый 3 4" xfId="2538"/>
    <cellStyle name="Финансовый 3 4 2" xfId="2539"/>
    <cellStyle name="Финансовый 3 4 3" xfId="2540"/>
    <cellStyle name="Финансовый 3 5" xfId="2541"/>
    <cellStyle name="Финансовый 3 6" xfId="2542"/>
    <cellStyle name="Финансовый 3 7" xfId="2543"/>
    <cellStyle name="Финансовый 3 8" xfId="2544"/>
    <cellStyle name="Финансовый 30" xfId="2545"/>
    <cellStyle name="Финансовый 31" xfId="2546"/>
    <cellStyle name="Финансовый 32" xfId="2547"/>
    <cellStyle name="Финансовый 33" xfId="2548"/>
    <cellStyle name="Финансовый 34" xfId="2549"/>
    <cellStyle name="Финансовый 35" xfId="2550"/>
    <cellStyle name="Финансовый 4" xfId="2551"/>
    <cellStyle name="Финансовый 4 2" xfId="2552"/>
    <cellStyle name="Финансовый 4 2 2" xfId="2553"/>
    <cellStyle name="Финансовый 4 3" xfId="2554"/>
    <cellStyle name="Финансовый 4 3 2" xfId="2555"/>
    <cellStyle name="Финансовый 4 4" xfId="2556"/>
    <cellStyle name="Финансовый 4 5" xfId="2557"/>
    <cellStyle name="Финансовый 4 6" xfId="2558"/>
    <cellStyle name="Финансовый 4 7" xfId="2559"/>
    <cellStyle name="Финансовый 4 7 2" xfId="2560"/>
    <cellStyle name="Финансовый 4 8" xfId="2561"/>
    <cellStyle name="Финансовый 4 9" xfId="2562"/>
    <cellStyle name="Финансовый 5" xfId="2563"/>
    <cellStyle name="Финансовый 5 2" xfId="2564"/>
    <cellStyle name="Финансовый 6" xfId="2565"/>
    <cellStyle name="Финансовый 7" xfId="2566"/>
    <cellStyle name="Финансовый 8" xfId="2567"/>
    <cellStyle name="Финансовый 9" xfId="2568"/>
    <cellStyle name="Фінансовий 2" xfId="2569"/>
    <cellStyle name="Хороший 2" xfId="2570"/>
    <cellStyle name="Хороший 2 2" xfId="2571"/>
    <cellStyle name="Хороший 2 3" xfId="2572"/>
    <cellStyle name="Хороший 2 4" xfId="2573"/>
    <cellStyle name="Хороший 3" xfId="2574"/>
    <cellStyle name="Хороший 4" xfId="2575"/>
    <cellStyle name="числовой" xfId="2576"/>
    <cellStyle name="Ю" xfId="2577"/>
    <cellStyle name="Ю-FreeSet_10" xfId="2578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/AppData/Local/Microsoft/Windows/Temporary%20Internet%20Files/Content.Outlook/Z07ICFO1/&#1060;&#1072;&#1081;&#1083;%20&#1055;&#1045;&#1056;&#1045;&#1042;&#1030;&#1056;&#1050;&#1048;/&#1057;&#1077;&#1088;&#1077;&#1076;&#1085;&#1100;&#1086;&#1079;&#1074;&#1072;&#1078;&#1077;&#1085;&#1077;%20&#1086;&#1089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/AppData/Local/Microsoft/Windows/Temporary%20Internet%20Files/Content.Outlook/Z07ICFO1/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E~1/AppData/Local/Temp/&#1058;&#1040;&#1056;&#1048;&#1060;_28.12.2017_&#1075;&#1086;&#1090;&#1086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OV/&#1057;&#1074;&#1103;&#1090;&#1086;&#1096;&#1080;&#1085;.&#1044;&#1080;&#1088;&#1077;&#1082;&#1094;&#1080;&#1103;/&#1044;&#1059;&#1054;&#1046;&#1060;/&#1076;&#1086;&#1076;&#1072;&#1090;&#1086;&#1082;%2011%20&#1076;&#1086;%20&#1083;&#1080;&#1089;&#1090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na\&#1079;&#1073;&#1110;&#1088;&#1085;&#1072;\05_06_2011\&#1090;&#1072;&#1088;&#1080;&#1092;%20&#1089;&#1082;&#1086;&#1088;&#1077;&#1075;&#1060;&#1054;&#1058;%20&#1089;%20&#1050;%201.412%202010_&#1040;&#1083;&#1077;&#1085;&#1072;%20&#1074;%20&#1048;&#1083;&#1083;&#1080;&#1095;&#1077;&#1074;&#1089;&#1082;&#1077;%2023.07.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rpin/Tarif_Irpin_11_07%20_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хідні дані"/>
      <sheetName val="Додаток 3_Річн.план"/>
      <sheetName val="Тариф_вироб_Дод4"/>
      <sheetName val="Тариф_трансп ТЕ_Дод5"/>
      <sheetName val="Тариф_постач ТЕ_Дод6"/>
      <sheetName val="Тариф_ТЕ_Дод7_Одноставк"/>
      <sheetName val="Тариф_ТЕ_Дод10_Двоставк"/>
      <sheetName val="Тариф на ЦО_Двоставк"/>
      <sheetName val="Прямі"/>
      <sheetName val="Загальновиробничі"/>
      <sheetName val="Адміністративні"/>
      <sheetName val="Додаток 8_Паливо"/>
      <sheetName val="Додаток 9_Електроенергія"/>
      <sheetName val="ПММ"/>
      <sheetName val="Амортизація"/>
      <sheetName val="ФОП"/>
      <sheetName val="Вода_Водовід"/>
      <sheetName val="ДОДАТОК 1"/>
      <sheetName val="ДОДАТОК 2"/>
      <sheetName val="ДОДАТОК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 2 до Процедури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міст"/>
      <sheetName val="Вхідні дані"/>
      <sheetName val="Приєднане_навантаж"/>
      <sheetName val="Обсяги вироб_реаліз"/>
      <sheetName val="Проект доходів 1ст"/>
      <sheetName val="Проект доходів 2ст"/>
      <sheetName val="Тариф_1ст"/>
      <sheetName val="Тариф_2ст"/>
      <sheetName val="Витрати на кап_інвестиції"/>
      <sheetName val="Собі- Вартість_для_2ст тарифу"/>
      <sheetName val="Собівартість_для 1ст тарифу"/>
      <sheetName val="Повна собівартість_елементи"/>
      <sheetName val="Прямі"/>
      <sheetName val="Загальновиробничі"/>
      <sheetName val="Адміністративні"/>
      <sheetName val="Збут"/>
      <sheetName val="Інші витрати"/>
      <sheetName val="Паливо_1ст"/>
      <sheetName val="Паливо_2ст"/>
      <sheetName val="Електр_енерг"/>
      <sheetName val="ПММ"/>
      <sheetName val="Вода_Водовід"/>
      <sheetName val="Мат_витр"/>
      <sheetName val="Амортизац_2008 "/>
      <sheetName val="ЗП_Всього по під-ву"/>
      <sheetName val="ЗП_Виробнич"/>
      <sheetName val="ЗП_Загальновир"/>
      <sheetName val="ЗП_Адміністр"/>
      <sheetName val="ЗП_Збут"/>
      <sheetName val="Чисельн_працівн"/>
      <sheetName val="Комунальн_посл"/>
      <sheetName val="Зв'язок"/>
      <sheetName val="Подат_Збори"/>
      <sheetName val="Фін_витр"/>
      <sheetName val="Ремон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Y73"/>
  <sheetViews>
    <sheetView topLeftCell="B1" workbookViewId="0">
      <selection activeCell="N17" sqref="N17"/>
    </sheetView>
  </sheetViews>
  <sheetFormatPr defaultColWidth="9.140625" defaultRowHeight="16.5" customHeight="1"/>
  <cols>
    <col min="1" max="1" width="5" style="193" hidden="1" customWidth="1"/>
    <col min="2" max="2" width="5.42578125" style="193" customWidth="1"/>
    <col min="3" max="3" width="43.85546875" style="117" customWidth="1"/>
    <col min="4" max="4" width="8.28515625" style="117" hidden="1" customWidth="1"/>
    <col min="5" max="6" width="8.5703125" style="117" hidden="1" customWidth="1"/>
    <col min="7" max="7" width="10.140625" style="117" hidden="1" customWidth="1"/>
    <col min="8" max="8" width="11.28515625" style="117" customWidth="1"/>
    <col min="9" max="11" width="10.85546875" style="117" hidden="1" customWidth="1"/>
    <col min="12" max="12" width="14.42578125" style="117" customWidth="1"/>
    <col min="13" max="13" width="17.85546875" style="117" hidden="1" customWidth="1"/>
    <col min="14" max="14" width="17.85546875" style="117" customWidth="1"/>
    <col min="15" max="15" width="17.85546875" style="117" hidden="1" customWidth="1"/>
    <col min="16" max="16" width="17.85546875" style="117" customWidth="1"/>
    <col min="17" max="17" width="17.85546875" style="117" hidden="1" customWidth="1"/>
    <col min="18" max="18" width="17.85546875" style="117" customWidth="1"/>
    <col min="19" max="19" width="16.5703125" style="117" hidden="1" customWidth="1"/>
    <col min="20" max="20" width="0" style="117" hidden="1" customWidth="1"/>
    <col min="21" max="21" width="10.5703125" style="117" hidden="1" customWidth="1"/>
    <col min="22" max="16384" width="9.140625" style="117"/>
  </cols>
  <sheetData>
    <row r="1" spans="1:25" s="104" customFormat="1" ht="16.5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103"/>
      <c r="O1" s="103"/>
      <c r="R1" s="194" t="s">
        <v>156</v>
      </c>
      <c r="S1" s="7" t="s">
        <v>104</v>
      </c>
      <c r="T1" s="7"/>
    </row>
    <row r="2" spans="1:25" s="104" customFormat="1" ht="16.5" hidden="1" customHeight="1">
      <c r="A2" s="1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  <c r="S2" s="107"/>
    </row>
    <row r="3" spans="1:25" s="104" customFormat="1" ht="16.5" hidden="1" customHeight="1">
      <c r="A3" s="1"/>
      <c r="B3" s="107"/>
      <c r="C3" s="108"/>
      <c r="D3" s="109"/>
      <c r="E3" s="107"/>
      <c r="F3" s="107"/>
      <c r="G3" s="107"/>
      <c r="H3" s="107"/>
      <c r="I3" s="107"/>
      <c r="J3" s="105"/>
      <c r="K3" s="105"/>
      <c r="L3" s="105"/>
      <c r="M3" s="105"/>
      <c r="N3" s="105"/>
      <c r="O3" s="105"/>
      <c r="P3" s="107"/>
      <c r="Q3" s="107"/>
      <c r="R3" s="110"/>
      <c r="S3" s="10"/>
    </row>
    <row r="4" spans="1:25" s="104" customFormat="1" ht="16.5" customHeight="1">
      <c r="A4" s="1"/>
      <c r="B4" s="10"/>
      <c r="C4" s="12"/>
      <c r="D4" s="111"/>
      <c r="E4" s="10"/>
      <c r="F4" s="10"/>
      <c r="G4" s="10"/>
      <c r="H4" s="10"/>
      <c r="I4" s="10"/>
      <c r="J4" s="107"/>
      <c r="K4" s="107"/>
      <c r="L4" s="107"/>
      <c r="M4" s="107"/>
      <c r="N4" s="107"/>
      <c r="O4" s="107"/>
      <c r="P4" s="10"/>
      <c r="Q4" s="10"/>
      <c r="R4" s="10"/>
      <c r="S4" s="10"/>
    </row>
    <row r="5" spans="1:25" s="104" customFormat="1" ht="16.5" customHeight="1">
      <c r="A5" s="1"/>
      <c r="B5" s="207" t="s">
        <v>105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25" s="104" customFormat="1" ht="16.5" customHeight="1">
      <c r="A6" s="1"/>
      <c r="B6" s="207" t="s">
        <v>5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</row>
    <row r="7" spans="1:25" s="104" customFormat="1" ht="16.5" hidden="1" customHeight="1">
      <c r="A7" s="1"/>
      <c r="B7" s="10"/>
      <c r="C7" s="12"/>
      <c r="D7" s="111"/>
      <c r="E7" s="10"/>
      <c r="F7" s="10"/>
      <c r="G7" s="10"/>
      <c r="H7" s="10"/>
      <c r="I7" s="10"/>
      <c r="J7" s="107"/>
      <c r="K7" s="107"/>
      <c r="L7" s="107"/>
      <c r="M7" s="107">
        <f>L55/M59*1000</f>
        <v>1763.1672988012688</v>
      </c>
      <c r="N7" s="107"/>
      <c r="O7" s="107">
        <f t="shared" ref="O7:S7" si="0">N55/O59*1000</f>
        <v>3041.8144394638107</v>
      </c>
      <c r="P7" s="107"/>
      <c r="Q7" s="107">
        <f t="shared" si="0"/>
        <v>3041.8144394638107</v>
      </c>
      <c r="R7" s="107"/>
      <c r="S7" s="107">
        <f t="shared" si="0"/>
        <v>4831.0419009202978</v>
      </c>
    </row>
    <row r="8" spans="1:25" s="104" customFormat="1" ht="16.5" hidden="1" customHeight="1">
      <c r="A8" s="1"/>
      <c r="B8" s="10"/>
      <c r="C8" s="12"/>
      <c r="D8" s="111"/>
      <c r="E8" s="10"/>
      <c r="F8" s="10"/>
      <c r="G8" s="10"/>
      <c r="H8" s="10"/>
      <c r="I8" s="10"/>
      <c r="J8" s="107"/>
      <c r="K8" s="107"/>
      <c r="L8" s="107"/>
      <c r="M8" s="112">
        <f>M16-M17-M18-M19</f>
        <v>-7.1942451995710144E-13</v>
      </c>
      <c r="N8" s="107"/>
      <c r="O8" s="112">
        <f>O16-O17-O18-O19</f>
        <v>-8.5069729038877995E-12</v>
      </c>
      <c r="P8" s="10"/>
      <c r="Q8" s="112">
        <f>Q16-Q17-Q18-Q19</f>
        <v>2.6343371928305714E-12</v>
      </c>
      <c r="R8" s="10"/>
      <c r="S8" s="112">
        <f>S16-S17-S18-S19</f>
        <v>1.2866152587776014E-11</v>
      </c>
    </row>
    <row r="9" spans="1:25" s="114" customFormat="1" ht="16.5" customHeight="1">
      <c r="A9" s="113"/>
      <c r="B9" s="208" t="s">
        <v>6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</row>
    <row r="10" spans="1:25" ht="53.25" customHeight="1">
      <c r="A10" s="209"/>
      <c r="B10" s="209"/>
      <c r="C10" s="210" t="s">
        <v>106</v>
      </c>
      <c r="D10" s="211"/>
      <c r="E10" s="212" t="s">
        <v>107</v>
      </c>
      <c r="F10" s="213"/>
      <c r="G10" s="213"/>
      <c r="H10" s="214"/>
      <c r="I10" s="115"/>
      <c r="J10" s="116"/>
      <c r="K10" s="116"/>
      <c r="L10" s="40" t="s">
        <v>14</v>
      </c>
      <c r="M10" s="40" t="s">
        <v>14</v>
      </c>
      <c r="N10" s="40" t="s">
        <v>108</v>
      </c>
      <c r="O10" s="40" t="s">
        <v>108</v>
      </c>
      <c r="P10" s="40" t="s">
        <v>15</v>
      </c>
      <c r="Q10" s="40" t="s">
        <v>15</v>
      </c>
      <c r="R10" s="40" t="s">
        <v>109</v>
      </c>
      <c r="S10" s="40" t="s">
        <v>109</v>
      </c>
      <c r="U10" s="118"/>
    </row>
    <row r="11" spans="1:25" ht="17.25" hidden="1" customHeight="1">
      <c r="A11" s="209"/>
      <c r="B11" s="209"/>
      <c r="C11" s="210"/>
      <c r="D11" s="211"/>
      <c r="E11" s="119" t="s">
        <v>10</v>
      </c>
      <c r="F11" s="119" t="s">
        <v>110</v>
      </c>
      <c r="G11" s="119" t="s">
        <v>111</v>
      </c>
      <c r="H11" s="119" t="s">
        <v>112</v>
      </c>
      <c r="I11" s="119" t="s">
        <v>10</v>
      </c>
      <c r="J11" s="119" t="s">
        <v>110</v>
      </c>
      <c r="K11" s="119" t="s">
        <v>111</v>
      </c>
      <c r="L11" s="39" t="s">
        <v>112</v>
      </c>
      <c r="M11" s="39"/>
      <c r="N11" s="39" t="s">
        <v>112</v>
      </c>
      <c r="O11" s="39"/>
      <c r="P11" s="39" t="s">
        <v>112</v>
      </c>
      <c r="Q11" s="39"/>
      <c r="R11" s="39" t="s">
        <v>112</v>
      </c>
      <c r="S11" s="120"/>
    </row>
    <row r="12" spans="1:25" ht="16.5" hidden="1" customHeight="1">
      <c r="A12" s="121"/>
      <c r="B12" s="122"/>
      <c r="C12" s="123"/>
      <c r="D12" s="124"/>
      <c r="E12" s="125">
        <v>2019</v>
      </c>
      <c r="F12" s="125">
        <v>2020</v>
      </c>
      <c r="G12" s="125" t="s">
        <v>157</v>
      </c>
      <c r="H12" s="125" t="s">
        <v>158</v>
      </c>
      <c r="I12" s="125">
        <v>2019</v>
      </c>
      <c r="J12" s="125">
        <v>2020</v>
      </c>
      <c r="K12" s="125" t="s">
        <v>157</v>
      </c>
      <c r="L12" s="125" t="s">
        <v>158</v>
      </c>
      <c r="M12" s="125"/>
      <c r="N12" s="125" t="s">
        <v>158</v>
      </c>
      <c r="O12" s="125"/>
      <c r="P12" s="125" t="s">
        <v>158</v>
      </c>
      <c r="Q12" s="125"/>
      <c r="R12" s="125" t="s">
        <v>158</v>
      </c>
      <c r="S12" s="126"/>
    </row>
    <row r="13" spans="1:25" s="129" customFormat="1" ht="12" hidden="1">
      <c r="A13" s="37">
        <v>1</v>
      </c>
      <c r="B13" s="127">
        <v>1</v>
      </c>
      <c r="C13" s="123">
        <v>2</v>
      </c>
      <c r="D13" s="124">
        <v>3</v>
      </c>
      <c r="E13" s="124">
        <v>4</v>
      </c>
      <c r="F13" s="124">
        <v>5</v>
      </c>
      <c r="G13" s="124">
        <v>6</v>
      </c>
      <c r="H13" s="124">
        <v>7</v>
      </c>
      <c r="I13" s="124">
        <v>8</v>
      </c>
      <c r="J13" s="124">
        <v>9</v>
      </c>
      <c r="K13" s="124">
        <v>10</v>
      </c>
      <c r="L13" s="124">
        <v>11</v>
      </c>
      <c r="M13" s="124"/>
      <c r="N13" s="124">
        <v>15</v>
      </c>
      <c r="O13" s="124"/>
      <c r="P13" s="124" t="e">
        <f>#REF!+1</f>
        <v>#REF!</v>
      </c>
      <c r="Q13" s="124"/>
      <c r="R13" s="124" t="e">
        <f>#REF!+1</f>
        <v>#REF!</v>
      </c>
      <c r="S13" s="128"/>
    </row>
    <row r="14" spans="1:25" s="129" customFormat="1" ht="12">
      <c r="A14" s="37"/>
      <c r="B14" s="130" t="s">
        <v>18</v>
      </c>
      <c r="C14" s="123">
        <v>2</v>
      </c>
      <c r="D14" s="131"/>
      <c r="E14" s="124"/>
      <c r="F14" s="124"/>
      <c r="G14" s="124"/>
      <c r="H14" s="124">
        <v>3</v>
      </c>
      <c r="I14" s="124"/>
      <c r="J14" s="124"/>
      <c r="K14" s="124"/>
      <c r="L14" s="124">
        <v>4</v>
      </c>
      <c r="M14" s="124">
        <v>4</v>
      </c>
      <c r="N14" s="124">
        <v>5</v>
      </c>
      <c r="O14" s="124">
        <v>5</v>
      </c>
      <c r="P14" s="124">
        <v>6</v>
      </c>
      <c r="Q14" s="124">
        <v>6</v>
      </c>
      <c r="R14" s="124">
        <v>7</v>
      </c>
      <c r="S14" s="124">
        <v>7</v>
      </c>
    </row>
    <row r="15" spans="1:25" s="129" customFormat="1" ht="14.25" customHeight="1">
      <c r="A15" s="37"/>
      <c r="B15" s="196" t="s">
        <v>113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8"/>
      <c r="S15" s="132"/>
      <c r="T15" s="133"/>
    </row>
    <row r="16" spans="1:25" s="129" customFormat="1" ht="28.5">
      <c r="A16" s="37"/>
      <c r="B16" s="134" t="s">
        <v>114</v>
      </c>
      <c r="C16" s="135" t="s">
        <v>115</v>
      </c>
      <c r="D16" s="136"/>
      <c r="E16" s="137"/>
      <c r="F16" s="137"/>
      <c r="G16" s="137"/>
      <c r="H16" s="138">
        <f>H21+H37+H41+H49</f>
        <v>279781.76041906606</v>
      </c>
      <c r="I16" s="137"/>
      <c r="J16" s="137"/>
      <c r="K16" s="137"/>
      <c r="L16" s="138">
        <f>L17+L18+L19</f>
        <v>1763.1672988012697</v>
      </c>
      <c r="M16" s="138">
        <f>M47+M49</f>
        <v>1763.167298801269</v>
      </c>
      <c r="N16" s="138">
        <f>N17+N18+N19</f>
        <v>3041.8144394638189</v>
      </c>
      <c r="O16" s="138">
        <f>O47+O49</f>
        <v>3041.8144394638102</v>
      </c>
      <c r="P16" s="138">
        <f>P17+P18+P19</f>
        <v>3041.8144394638084</v>
      </c>
      <c r="Q16" s="138">
        <f>Q47+Q49</f>
        <v>3041.8144394638111</v>
      </c>
      <c r="R16" s="138">
        <f>R17+R18+R19</f>
        <v>4831.0419009202833</v>
      </c>
      <c r="S16" s="138">
        <f>S47+S49</f>
        <v>4831.041900920296</v>
      </c>
      <c r="U16" s="139"/>
      <c r="V16" s="139"/>
      <c r="W16" s="139"/>
      <c r="X16" s="139"/>
      <c r="Y16" s="139"/>
    </row>
    <row r="17" spans="1:22" s="129" customFormat="1" ht="15">
      <c r="A17" s="37"/>
      <c r="B17" s="134" t="s">
        <v>23</v>
      </c>
      <c r="C17" s="140" t="s">
        <v>116</v>
      </c>
      <c r="D17" s="137"/>
      <c r="E17" s="137"/>
      <c r="F17" s="137"/>
      <c r="G17" s="137"/>
      <c r="H17" s="138" t="s">
        <v>117</v>
      </c>
      <c r="I17" s="137"/>
      <c r="J17" s="137"/>
      <c r="K17" s="137"/>
      <c r="L17" s="138">
        <f>M17</f>
        <v>1326.6587694873651</v>
      </c>
      <c r="M17" s="138">
        <v>1326.6587694873651</v>
      </c>
      <c r="N17" s="138">
        <f>O17</f>
        <v>2437.9085047403123</v>
      </c>
      <c r="O17" s="138">
        <v>2437.9085047403123</v>
      </c>
      <c r="P17" s="138">
        <f>Q17</f>
        <v>2437.9085047403128</v>
      </c>
      <c r="Q17" s="138">
        <v>2437.9085047403128</v>
      </c>
      <c r="R17" s="138">
        <f>S17</f>
        <v>3992.8946143722337</v>
      </c>
      <c r="S17" s="138">
        <v>3992.8946143722337</v>
      </c>
    </row>
    <row r="18" spans="1:22" s="129" customFormat="1" ht="28.5">
      <c r="A18" s="37"/>
      <c r="B18" s="134" t="s">
        <v>36</v>
      </c>
      <c r="C18" s="140" t="s">
        <v>118</v>
      </c>
      <c r="D18" s="137"/>
      <c r="E18" s="137"/>
      <c r="F18" s="137"/>
      <c r="G18" s="137"/>
      <c r="H18" s="138" t="s">
        <v>117</v>
      </c>
      <c r="I18" s="137"/>
      <c r="J18" s="137"/>
      <c r="K18" s="137"/>
      <c r="L18" s="138">
        <f>M18</f>
        <v>426.55639671098419</v>
      </c>
      <c r="M18" s="138">
        <v>426.55639671098419</v>
      </c>
      <c r="N18" s="138">
        <f>O18</f>
        <v>593.95380212058603</v>
      </c>
      <c r="O18" s="138">
        <v>593.95380212058603</v>
      </c>
      <c r="P18" s="138">
        <f>Q18</f>
        <v>593.95380212057535</v>
      </c>
      <c r="Q18" s="138">
        <v>593.95380212057535</v>
      </c>
      <c r="R18" s="138">
        <f>S18</f>
        <v>828.19515394512905</v>
      </c>
      <c r="S18" s="138">
        <v>828.19515394512905</v>
      </c>
    </row>
    <row r="19" spans="1:22" s="129" customFormat="1" ht="15">
      <c r="A19" s="37"/>
      <c r="B19" s="134" t="s">
        <v>38</v>
      </c>
      <c r="C19" s="140" t="s">
        <v>119</v>
      </c>
      <c r="D19" s="137"/>
      <c r="E19" s="137"/>
      <c r="F19" s="137"/>
      <c r="G19" s="137"/>
      <c r="H19" s="138" t="s">
        <v>117</v>
      </c>
      <c r="I19" s="137"/>
      <c r="J19" s="137"/>
      <c r="K19" s="137"/>
      <c r="L19" s="138">
        <f>M19</f>
        <v>9.9521326029203951</v>
      </c>
      <c r="M19" s="138">
        <v>9.9521326029203951</v>
      </c>
      <c r="N19" s="138">
        <f>O19</f>
        <v>9.9521326029203951</v>
      </c>
      <c r="O19" s="138">
        <f>M19</f>
        <v>9.9521326029203951</v>
      </c>
      <c r="P19" s="138">
        <f>Q19</f>
        <v>9.9521326029203951</v>
      </c>
      <c r="Q19" s="138">
        <f>M19</f>
        <v>9.9521326029203951</v>
      </c>
      <c r="R19" s="138">
        <f>S19</f>
        <v>9.9521326029203951</v>
      </c>
      <c r="S19" s="138">
        <f>M19</f>
        <v>9.9521326029203951</v>
      </c>
    </row>
    <row r="20" spans="1:22" s="129" customFormat="1" ht="19.5" customHeight="1">
      <c r="A20" s="37"/>
      <c r="B20" s="134" t="s">
        <v>120</v>
      </c>
      <c r="C20" s="199" t="s">
        <v>121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1"/>
      <c r="S20" s="141"/>
      <c r="T20" s="133"/>
    </row>
    <row r="21" spans="1:22" s="129" customFormat="1" ht="15">
      <c r="A21" s="142">
        <v>1</v>
      </c>
      <c r="B21" s="48">
        <v>1</v>
      </c>
      <c r="C21" s="143" t="s">
        <v>122</v>
      </c>
      <c r="D21" s="136" t="s">
        <v>22</v>
      </c>
      <c r="E21" s="144" t="e">
        <f>E22+E28+E29+E33</f>
        <v>#REF!</v>
      </c>
      <c r="F21" s="144" t="e">
        <f t="shared" ref="F21:S21" si="1">F22+F28+F29+F33</f>
        <v>#REF!</v>
      </c>
      <c r="G21" s="144" t="e">
        <f t="shared" si="1"/>
        <v>#REF!</v>
      </c>
      <c r="H21" s="144">
        <f t="shared" si="1"/>
        <v>254614.6857772709</v>
      </c>
      <c r="I21" s="144">
        <f t="shared" si="1"/>
        <v>104736.90107571674</v>
      </c>
      <c r="J21" s="144">
        <f t="shared" si="1"/>
        <v>106911.69966139694</v>
      </c>
      <c r="K21" s="144" t="e">
        <f>K22+K28+K29+K33</f>
        <v>#REF!</v>
      </c>
      <c r="L21" s="144">
        <f t="shared" si="1"/>
        <v>205011.08310591537</v>
      </c>
      <c r="M21" s="144">
        <f t="shared" si="1"/>
        <v>1596.3662369656181</v>
      </c>
      <c r="N21" s="144">
        <f t="shared" si="1"/>
        <v>1028.8269894042453</v>
      </c>
      <c r="O21" s="144">
        <f t="shared" si="1"/>
        <v>2815.5414175973433</v>
      </c>
      <c r="P21" s="144">
        <f t="shared" si="1"/>
        <v>28390.174019372698</v>
      </c>
      <c r="Q21" s="144">
        <f t="shared" si="1"/>
        <v>2815.5414175973442</v>
      </c>
      <c r="R21" s="144">
        <f t="shared" si="1"/>
        <v>20184.601662578512</v>
      </c>
      <c r="S21" s="144">
        <f t="shared" si="1"/>
        <v>4521.5489971256211</v>
      </c>
      <c r="T21" s="145">
        <f t="shared" ref="T21:T55" si="2">L21+N21+P21+R21-H21</f>
        <v>0</v>
      </c>
      <c r="U21" s="146">
        <f>H21/$H$47*100</f>
        <v>95.444003909260729</v>
      </c>
    </row>
    <row r="22" spans="1:22" s="129" customFormat="1" ht="15">
      <c r="A22" s="142" t="s">
        <v>23</v>
      </c>
      <c r="B22" s="48" t="s">
        <v>23</v>
      </c>
      <c r="C22" s="143" t="s">
        <v>24</v>
      </c>
      <c r="D22" s="136" t="s">
        <v>22</v>
      </c>
      <c r="E22" s="147" t="e">
        <f>SUM(E23:E27)</f>
        <v>#REF!</v>
      </c>
      <c r="F22" s="147" t="e">
        <f t="shared" ref="F22:S22" si="3">SUM(F23:F27)</f>
        <v>#REF!</v>
      </c>
      <c r="G22" s="147" t="e">
        <f t="shared" si="3"/>
        <v>#REF!</v>
      </c>
      <c r="H22" s="147">
        <f t="shared" si="3"/>
        <v>217672.45575653468</v>
      </c>
      <c r="I22" s="147">
        <f t="shared" si="3"/>
        <v>93135.545646405939</v>
      </c>
      <c r="J22" s="147">
        <f t="shared" si="3"/>
        <v>95069.449083189189</v>
      </c>
      <c r="K22" s="147" t="e">
        <f>SUM(K23:K27)</f>
        <v>#REF!</v>
      </c>
      <c r="L22" s="147">
        <f t="shared" si="3"/>
        <v>171912.36229976802</v>
      </c>
      <c r="M22" s="147">
        <f t="shared" si="3"/>
        <v>1338.6353885588155</v>
      </c>
      <c r="N22" s="147">
        <f t="shared" si="3"/>
        <v>934.64956008791546</v>
      </c>
      <c r="O22" s="147">
        <f t="shared" si="3"/>
        <v>2557.8105691905407</v>
      </c>
      <c r="P22" s="147">
        <f t="shared" si="3"/>
        <v>25791.375937164517</v>
      </c>
      <c r="Q22" s="147">
        <f t="shared" si="3"/>
        <v>2557.8105691905416</v>
      </c>
      <c r="R22" s="147">
        <f t="shared" si="3"/>
        <v>19034.067959514185</v>
      </c>
      <c r="S22" s="147">
        <f t="shared" si="3"/>
        <v>4263.8181487188185</v>
      </c>
      <c r="T22" s="145">
        <f t="shared" si="2"/>
        <v>0</v>
      </c>
      <c r="U22" s="146">
        <f t="shared" ref="U22:U59" si="4">H22/$H$47*100</f>
        <v>81.595963935634401</v>
      </c>
    </row>
    <row r="23" spans="1:22" s="129" customFormat="1" ht="15">
      <c r="A23" s="142" t="s">
        <v>25</v>
      </c>
      <c r="B23" s="61" t="s">
        <v>25</v>
      </c>
      <c r="C23" s="148" t="s">
        <v>123</v>
      </c>
      <c r="D23" s="137" t="s">
        <v>22</v>
      </c>
      <c r="E23" s="147" t="e">
        <f>I23+#REF!+#REF!+#REF!</f>
        <v>#REF!</v>
      </c>
      <c r="F23" s="147" t="e">
        <f>J23+#REF!+#REF!+#REF!</f>
        <v>#REF!</v>
      </c>
      <c r="G23" s="147" t="e">
        <f>K23+#REF!+#REF!+#REF!</f>
        <v>#REF!</v>
      </c>
      <c r="H23" s="147">
        <f t="shared" ref="H23:H28" si="5">L23+N23+P23+R23</f>
        <v>196052.57539986231</v>
      </c>
      <c r="I23" s="149">
        <v>88975.494553912635</v>
      </c>
      <c r="J23" s="149">
        <v>90823.017038620848</v>
      </c>
      <c r="K23" s="150">
        <v>118033.75165258355</v>
      </c>
      <c r="L23" s="151">
        <v>152541.83747259498</v>
      </c>
      <c r="M23" s="151">
        <f>L23/$M$59*1000</f>
        <v>1187.8023147662743</v>
      </c>
      <c r="N23" s="151">
        <v>879.53364659338297</v>
      </c>
      <c r="O23" s="151">
        <f>N23/$O$59*1000</f>
        <v>2406.9774953979995</v>
      </c>
      <c r="P23" s="151">
        <v>24270.468737546282</v>
      </c>
      <c r="Q23" s="151">
        <f>P23/$Q$59*1000</f>
        <v>2406.9774953980004</v>
      </c>
      <c r="R23" s="151">
        <v>18360.735543127641</v>
      </c>
      <c r="S23" s="151">
        <f>R23/$S$59*1000</f>
        <v>4112.9850749262778</v>
      </c>
      <c r="T23" s="145">
        <f t="shared" si="2"/>
        <v>0</v>
      </c>
      <c r="U23" s="146">
        <f t="shared" si="4"/>
        <v>73.491608371929544</v>
      </c>
      <c r="V23" s="129">
        <f>L23/L47*100</f>
        <v>70.653754294517896</v>
      </c>
    </row>
    <row r="24" spans="1:22" s="129" customFormat="1" ht="15">
      <c r="A24" s="142" t="s">
        <v>124</v>
      </c>
      <c r="B24" s="61" t="s">
        <v>28</v>
      </c>
      <c r="C24" s="152" t="s">
        <v>26</v>
      </c>
      <c r="D24" s="137" t="s">
        <v>22</v>
      </c>
      <c r="E24" s="147" t="e">
        <f>I24+#REF!+#REF!+#REF!</f>
        <v>#REF!</v>
      </c>
      <c r="F24" s="147" t="e">
        <f>J24+#REF!+#REF!+#REF!</f>
        <v>#REF!</v>
      </c>
      <c r="G24" s="147" t="e">
        <f>K24+#REF!+#REF!+#REF!</f>
        <v>#REF!</v>
      </c>
      <c r="H24" s="147">
        <f t="shared" si="5"/>
        <v>20697.966184231944</v>
      </c>
      <c r="I24" s="149">
        <v>2390.0444765334191</v>
      </c>
      <c r="J24" s="149">
        <v>2439.6723086908746</v>
      </c>
      <c r="K24" s="150">
        <v>2848.9481469897742</v>
      </c>
      <c r="L24" s="151">
        <v>18544.527593554296</v>
      </c>
      <c r="M24" s="151">
        <f>L24/$M$59*1000</f>
        <v>144.40125520205669</v>
      </c>
      <c r="N24" s="151">
        <v>52.765662663383523</v>
      </c>
      <c r="O24" s="151">
        <f>N24/$O$59*1000</f>
        <v>144.40125520205669</v>
      </c>
      <c r="P24" s="151">
        <v>1456.052728679314</v>
      </c>
      <c r="Q24" s="151">
        <f>P24/$Q$59*1000</f>
        <v>144.40125520205669</v>
      </c>
      <c r="R24" s="151">
        <v>644.62019933494901</v>
      </c>
      <c r="S24" s="151">
        <f>R24/$S$59*1000</f>
        <v>144.40125520205669</v>
      </c>
      <c r="T24" s="145">
        <f t="shared" si="2"/>
        <v>0</v>
      </c>
      <c r="U24" s="146">
        <f t="shared" si="4"/>
        <v>7.7587699207958645</v>
      </c>
      <c r="V24" s="129">
        <f>L24/L47</f>
        <v>8.5893845112380046E-2</v>
      </c>
    </row>
    <row r="25" spans="1:22" s="129" customFormat="1" ht="15">
      <c r="A25" s="142"/>
      <c r="B25" s="61" t="s">
        <v>30</v>
      </c>
      <c r="C25" s="153" t="s">
        <v>125</v>
      </c>
      <c r="D25" s="137" t="s">
        <v>22</v>
      </c>
      <c r="E25" s="147" t="e">
        <f>I25+#REF!+#REF!+#REF!</f>
        <v>#REF!</v>
      </c>
      <c r="F25" s="147" t="e">
        <f>J25+#REF!+#REF!+#REF!</f>
        <v>#REF!</v>
      </c>
      <c r="G25" s="147" t="e">
        <f>K25+#REF!+#REF!+#REF!</f>
        <v>#REF!</v>
      </c>
      <c r="H25" s="147">
        <f t="shared" si="5"/>
        <v>0</v>
      </c>
      <c r="I25" s="149">
        <v>0</v>
      </c>
      <c r="J25" s="149">
        <v>0</v>
      </c>
      <c r="K25" s="150" t="e">
        <v>#REF!</v>
      </c>
      <c r="L25" s="151">
        <v>0</v>
      </c>
      <c r="M25" s="151"/>
      <c r="N25" s="151">
        <v>0</v>
      </c>
      <c r="O25" s="151"/>
      <c r="P25" s="151">
        <v>0</v>
      </c>
      <c r="Q25" s="151"/>
      <c r="R25" s="151">
        <v>0</v>
      </c>
      <c r="S25" s="151"/>
      <c r="T25" s="145">
        <f t="shared" si="2"/>
        <v>0</v>
      </c>
      <c r="U25" s="146">
        <f t="shared" si="4"/>
        <v>0</v>
      </c>
    </row>
    <row r="26" spans="1:22" s="129" customFormat="1" ht="30">
      <c r="A26" s="142" t="s">
        <v>30</v>
      </c>
      <c r="B26" s="48" t="s">
        <v>32</v>
      </c>
      <c r="C26" s="143" t="s">
        <v>126</v>
      </c>
      <c r="D26" s="136" t="s">
        <v>22</v>
      </c>
      <c r="E26" s="147" t="e">
        <f>I26+#REF!+#REF!+#REF!</f>
        <v>#REF!</v>
      </c>
      <c r="F26" s="147" t="e">
        <f>J26+#REF!+#REF!+#REF!</f>
        <v>#REF!</v>
      </c>
      <c r="G26" s="147" t="e">
        <f>K26+#REF!+#REF!+#REF!</f>
        <v>#REF!</v>
      </c>
      <c r="H26" s="147">
        <f t="shared" si="5"/>
        <v>688.49706085397509</v>
      </c>
      <c r="I26" s="149">
        <v>55.299013582445731</v>
      </c>
      <c r="J26" s="149">
        <v>56.447264249530789</v>
      </c>
      <c r="K26" s="150">
        <v>156.33945805818803</v>
      </c>
      <c r="L26" s="151">
        <v>616.86508855224315</v>
      </c>
      <c r="M26" s="151">
        <f>L26/$M$59*1000</f>
        <v>4.803362750973112</v>
      </c>
      <c r="N26" s="151">
        <v>1.7551967828330848</v>
      </c>
      <c r="O26" s="151">
        <f>N26/$O$59*1000</f>
        <v>4.803362750973112</v>
      </c>
      <c r="P26" s="151">
        <v>48.434131895907257</v>
      </c>
      <c r="Q26" s="151">
        <f>P26/$Q$59*1000</f>
        <v>4.8033627509731129</v>
      </c>
      <c r="R26" s="151">
        <v>21.442643622991554</v>
      </c>
      <c r="S26" s="151">
        <f>R26/$S$59*1000</f>
        <v>4.8033627509731129</v>
      </c>
      <c r="T26" s="145">
        <f t="shared" si="2"/>
        <v>0</v>
      </c>
      <c r="U26" s="146">
        <f t="shared" si="4"/>
        <v>0.25808769029585737</v>
      </c>
    </row>
    <row r="27" spans="1:22" s="129" customFormat="1" ht="30">
      <c r="A27" s="142"/>
      <c r="B27" s="48" t="s">
        <v>127</v>
      </c>
      <c r="C27" s="154" t="s">
        <v>128</v>
      </c>
      <c r="D27" s="136" t="s">
        <v>22</v>
      </c>
      <c r="E27" s="147" t="e">
        <f>I27+#REF!+#REF!+#REF!</f>
        <v>#REF!</v>
      </c>
      <c r="F27" s="147" t="e">
        <f>J27+#REF!+#REF!+#REF!</f>
        <v>#REF!</v>
      </c>
      <c r="G27" s="147" t="e">
        <f>K27+#REF!+#REF!+#REF!</f>
        <v>#REF!</v>
      </c>
      <c r="H27" s="147">
        <f t="shared" si="5"/>
        <v>233.4171115864356</v>
      </c>
      <c r="I27" s="149">
        <v>1714.7076023774268</v>
      </c>
      <c r="J27" s="149">
        <v>1750.3124716279467</v>
      </c>
      <c r="K27" s="150">
        <v>111.43796844646532</v>
      </c>
      <c r="L27" s="151">
        <v>209.13214506650547</v>
      </c>
      <c r="M27" s="151">
        <f>L27/$M$59*1000</f>
        <v>1.6284558395113036</v>
      </c>
      <c r="N27" s="151">
        <v>0.59505404831591591</v>
      </c>
      <c r="O27" s="151">
        <f>N27/$O$59*1000</f>
        <v>1.6284558395115512</v>
      </c>
      <c r="P27" s="151">
        <v>16.420339043011154</v>
      </c>
      <c r="Q27" s="151">
        <f>P27/$Q$59*1000</f>
        <v>1.6284558395112709</v>
      </c>
      <c r="R27" s="151">
        <v>7.2695734286030529</v>
      </c>
      <c r="S27" s="151">
        <f>R27/$S$59*1000</f>
        <v>1.6284558395110886</v>
      </c>
      <c r="T27" s="145">
        <f t="shared" si="2"/>
        <v>0</v>
      </c>
      <c r="U27" s="146">
        <f t="shared" si="4"/>
        <v>8.7497952613120072E-2</v>
      </c>
    </row>
    <row r="28" spans="1:22" s="129" customFormat="1" ht="15">
      <c r="A28" s="142" t="s">
        <v>36</v>
      </c>
      <c r="B28" s="48" t="s">
        <v>36</v>
      </c>
      <c r="C28" s="143" t="s">
        <v>129</v>
      </c>
      <c r="D28" s="136" t="s">
        <v>22</v>
      </c>
      <c r="E28" s="147" t="e">
        <f>I28+#REF!+#REF!+#REF!</f>
        <v>#REF!</v>
      </c>
      <c r="F28" s="147" t="e">
        <f>J28+#REF!+#REF!+#REF!</f>
        <v>#REF!</v>
      </c>
      <c r="G28" s="147" t="e">
        <f>K28+#REF!+#REF!+#REF!</f>
        <v>#REF!</v>
      </c>
      <c r="H28" s="147">
        <f t="shared" si="5"/>
        <v>21876.420290215196</v>
      </c>
      <c r="I28" s="149">
        <v>5756.8219782437118</v>
      </c>
      <c r="J28" s="149">
        <v>5876.3589147742878</v>
      </c>
      <c r="K28" s="150">
        <v>7475.0215957126402</v>
      </c>
      <c r="L28" s="151">
        <v>19600.374071011218</v>
      </c>
      <c r="M28" s="151">
        <f>L28/$M$59*1000</f>
        <v>152.62284811545308</v>
      </c>
      <c r="N28" s="151">
        <v>55.769914929867696</v>
      </c>
      <c r="O28" s="151">
        <f>N28/$O$59*1000</f>
        <v>152.62284811545305</v>
      </c>
      <c r="P28" s="151">
        <v>1538.9541742303966</v>
      </c>
      <c r="Q28" s="151">
        <f>P28/$Q$59*1000</f>
        <v>152.62284811545305</v>
      </c>
      <c r="R28" s="151">
        <v>681.32213004371272</v>
      </c>
      <c r="S28" s="151">
        <f>R28/$S$59*1000</f>
        <v>152.62284811545311</v>
      </c>
      <c r="T28" s="145">
        <f t="shared" si="2"/>
        <v>0</v>
      </c>
      <c r="U28" s="146">
        <f t="shared" si="4"/>
        <v>8.2005212595098484</v>
      </c>
    </row>
    <row r="29" spans="1:22" s="129" customFormat="1" ht="15">
      <c r="A29" s="142" t="s">
        <v>38</v>
      </c>
      <c r="B29" s="48" t="s">
        <v>38</v>
      </c>
      <c r="C29" s="143" t="s">
        <v>39</v>
      </c>
      <c r="D29" s="136" t="s">
        <v>22</v>
      </c>
      <c r="E29" s="147" t="e">
        <f>SUM(E30:E32)</f>
        <v>#REF!</v>
      </c>
      <c r="F29" s="147" t="e">
        <f t="shared" ref="F29:S29" si="6">SUM(F30:F32)</f>
        <v>#REF!</v>
      </c>
      <c r="G29" s="147" t="e">
        <f t="shared" si="6"/>
        <v>#REF!</v>
      </c>
      <c r="H29" s="147">
        <f t="shared" si="6"/>
        <v>10793.841572563739</v>
      </c>
      <c r="I29" s="147">
        <f t="shared" si="6"/>
        <v>3668.4035368224177</v>
      </c>
      <c r="J29" s="147">
        <f t="shared" si="6"/>
        <v>3744.5757239087834</v>
      </c>
      <c r="K29" s="147">
        <f>SUM(K30:K32)</f>
        <v>3975.1632931496524</v>
      </c>
      <c r="L29" s="147">
        <f t="shared" si="6"/>
        <v>9670.8387240168595</v>
      </c>
      <c r="M29" s="147">
        <f t="shared" si="6"/>
        <v>75.304223499879257</v>
      </c>
      <c r="N29" s="147">
        <f t="shared" si="6"/>
        <v>27.516916309090877</v>
      </c>
      <c r="O29" s="147">
        <f t="shared" si="6"/>
        <v>75.304223499879257</v>
      </c>
      <c r="P29" s="147">
        <f t="shared" si="6"/>
        <v>759.32110115421233</v>
      </c>
      <c r="Q29" s="147">
        <f t="shared" si="6"/>
        <v>75.304223499879257</v>
      </c>
      <c r="R29" s="147">
        <f t="shared" si="6"/>
        <v>336.16483108357579</v>
      </c>
      <c r="S29" s="147">
        <f t="shared" si="6"/>
        <v>75.304223499879242</v>
      </c>
      <c r="T29" s="145">
        <f t="shared" si="2"/>
        <v>0</v>
      </c>
      <c r="U29" s="146">
        <f t="shared" si="4"/>
        <v>4.0461431126911052</v>
      </c>
      <c r="V29" s="139"/>
    </row>
    <row r="30" spans="1:22" s="129" customFormat="1" ht="15">
      <c r="A30" s="142" t="s">
        <v>40</v>
      </c>
      <c r="B30" s="61" t="s">
        <v>40</v>
      </c>
      <c r="C30" s="148" t="s">
        <v>130</v>
      </c>
      <c r="D30" s="137" t="s">
        <v>22</v>
      </c>
      <c r="E30" s="147" t="e">
        <f>I30+#REF!+#REF!+#REF!</f>
        <v>#REF!</v>
      </c>
      <c r="F30" s="147" t="e">
        <f>J30+#REF!+#REF!+#REF!</f>
        <v>#REF!</v>
      </c>
      <c r="G30" s="147" t="e">
        <f>K30+#REF!+#REF!+#REF!</f>
        <v>#REF!</v>
      </c>
      <c r="H30" s="147">
        <f>L30+N30+P30+R30</f>
        <v>4681.374252192235</v>
      </c>
      <c r="I30" s="151">
        <v>1795.7082059086711</v>
      </c>
      <c r="J30" s="151">
        <v>1832.9950038413433</v>
      </c>
      <c r="K30" s="150">
        <v>1570.461654896463</v>
      </c>
      <c r="L30" s="151">
        <v>4194.3190564138504</v>
      </c>
      <c r="M30" s="151">
        <f>L30/$M$59*1000</f>
        <v>32.660035873579382</v>
      </c>
      <c r="N30" s="151">
        <v>11.934303708564642</v>
      </c>
      <c r="O30" s="151">
        <f>N30/$O$59*1000</f>
        <v>32.660035873579389</v>
      </c>
      <c r="P30" s="151">
        <v>329.32355252693276</v>
      </c>
      <c r="Q30" s="151">
        <f>P30/$Q$59*1000</f>
        <v>32.660035873579382</v>
      </c>
      <c r="R30" s="151">
        <v>145.7973395428869</v>
      </c>
      <c r="S30" s="151">
        <f>R30/$S$59*1000</f>
        <v>32.660035873579382</v>
      </c>
      <c r="T30" s="145">
        <f t="shared" si="2"/>
        <v>0</v>
      </c>
      <c r="U30" s="146">
        <f t="shared" si="4"/>
        <v>1.7548441915789692</v>
      </c>
      <c r="V30" s="139"/>
    </row>
    <row r="31" spans="1:22" s="129" customFormat="1" ht="15">
      <c r="A31" s="142" t="s">
        <v>42</v>
      </c>
      <c r="B31" s="61" t="s">
        <v>42</v>
      </c>
      <c r="C31" s="152" t="s">
        <v>131</v>
      </c>
      <c r="D31" s="137" t="s">
        <v>22</v>
      </c>
      <c r="E31" s="147" t="e">
        <f>I31+#REF!+#REF!+#REF!</f>
        <v>#REF!</v>
      </c>
      <c r="F31" s="147" t="e">
        <f>J31+#REF!+#REF!+#REF!</f>
        <v>#REF!</v>
      </c>
      <c r="G31" s="147" t="e">
        <f>K31+#REF!+#REF!+#REF!</f>
        <v>#REF!</v>
      </c>
      <c r="H31" s="147">
        <f>L31+N31+P31+R31</f>
        <v>1299.5472600000003</v>
      </c>
      <c r="I31" s="151">
        <v>249.05395155122258</v>
      </c>
      <c r="J31" s="151">
        <v>254.22540665471183</v>
      </c>
      <c r="K31" s="150">
        <v>340.38538844576857</v>
      </c>
      <c r="L31" s="151">
        <v>1164.3409699141009</v>
      </c>
      <c r="M31" s="151">
        <f>L31/$M$59*1000</f>
        <v>9.0664103839029941</v>
      </c>
      <c r="N31" s="151">
        <v>3.3129570183819927</v>
      </c>
      <c r="O31" s="151">
        <f>N31/$O$59*1000</f>
        <v>9.0664103839029924</v>
      </c>
      <c r="P31" s="151">
        <v>91.420061136839763</v>
      </c>
      <c r="Q31" s="151">
        <f>P31/$Q$59*1000</f>
        <v>9.0664103839029941</v>
      </c>
      <c r="R31" s="151">
        <v>40.473271930677498</v>
      </c>
      <c r="S31" s="151">
        <f>R31/$S$59*1000</f>
        <v>9.0664103839029924</v>
      </c>
      <c r="T31" s="145">
        <f t="shared" si="2"/>
        <v>0</v>
      </c>
      <c r="U31" s="146">
        <f t="shared" si="4"/>
        <v>0.4871439107491633</v>
      </c>
    </row>
    <row r="32" spans="1:22" s="129" customFormat="1" ht="15">
      <c r="A32" s="142" t="s">
        <v>132</v>
      </c>
      <c r="B32" s="61" t="s">
        <v>44</v>
      </c>
      <c r="C32" s="152" t="s">
        <v>133</v>
      </c>
      <c r="D32" s="137" t="s">
        <v>22</v>
      </c>
      <c r="E32" s="147" t="e">
        <f>I32+#REF!+#REF!+#REF!</f>
        <v>#REF!</v>
      </c>
      <c r="F32" s="147" t="e">
        <f>J32+#REF!+#REF!+#REF!</f>
        <v>#REF!</v>
      </c>
      <c r="G32" s="147" t="e">
        <f>K32+#REF!+#REF!+#REF!</f>
        <v>#REF!</v>
      </c>
      <c r="H32" s="147">
        <f>L32+N32+P32+R32</f>
        <v>4812.9200603715026</v>
      </c>
      <c r="I32" s="151">
        <v>1623.641379362524</v>
      </c>
      <c r="J32" s="151">
        <v>1657.3553134127283</v>
      </c>
      <c r="K32" s="150">
        <v>2064.3162498074207</v>
      </c>
      <c r="L32" s="151">
        <v>4312.1786976889071</v>
      </c>
      <c r="M32" s="151">
        <f>L32/$M$59*1000</f>
        <v>33.577777242396877</v>
      </c>
      <c r="N32" s="151">
        <v>12.269655582144242</v>
      </c>
      <c r="O32" s="151">
        <f>N32/$O$59*1000</f>
        <v>33.577777242396877</v>
      </c>
      <c r="P32" s="151">
        <v>338.57748749043975</v>
      </c>
      <c r="Q32" s="151">
        <f>P32/$Q$59*1000</f>
        <v>33.577777242396877</v>
      </c>
      <c r="R32" s="151">
        <v>149.89421961001142</v>
      </c>
      <c r="S32" s="151">
        <f>R32/$S$59*1000</f>
        <v>33.577777242396877</v>
      </c>
      <c r="T32" s="145">
        <f t="shared" si="2"/>
        <v>0</v>
      </c>
      <c r="U32" s="146">
        <f t="shared" si="4"/>
        <v>1.8041550103629722</v>
      </c>
    </row>
    <row r="33" spans="1:22" s="129" customFormat="1" ht="15">
      <c r="A33" s="142" t="s">
        <v>46</v>
      </c>
      <c r="B33" s="61" t="s">
        <v>46</v>
      </c>
      <c r="C33" s="152" t="s">
        <v>47</v>
      </c>
      <c r="D33" s="137" t="s">
        <v>22</v>
      </c>
      <c r="E33" s="147" t="e">
        <f>SUM(E34:E36)</f>
        <v>#REF!</v>
      </c>
      <c r="F33" s="147" t="e">
        <f t="shared" ref="F33:S33" si="7">SUM(F34:F36)</f>
        <v>#REF!</v>
      </c>
      <c r="G33" s="147" t="e">
        <f t="shared" si="7"/>
        <v>#REF!</v>
      </c>
      <c r="H33" s="147">
        <f t="shared" si="7"/>
        <v>4271.9681579572698</v>
      </c>
      <c r="I33" s="147">
        <f t="shared" si="7"/>
        <v>2176.1299142446856</v>
      </c>
      <c r="J33" s="147">
        <f t="shared" si="7"/>
        <v>2221.3159395246817</v>
      </c>
      <c r="K33" s="147">
        <f t="shared" si="7"/>
        <v>2567.8951450575646</v>
      </c>
      <c r="L33" s="147">
        <f t="shared" si="7"/>
        <v>3827.5080111192892</v>
      </c>
      <c r="M33" s="147">
        <f t="shared" si="7"/>
        <v>29.803776791470234</v>
      </c>
      <c r="N33" s="147">
        <f t="shared" si="7"/>
        <v>10.890598077371138</v>
      </c>
      <c r="O33" s="147">
        <f t="shared" si="7"/>
        <v>29.803776791470238</v>
      </c>
      <c r="P33" s="147">
        <f t="shared" si="7"/>
        <v>300.52280682357508</v>
      </c>
      <c r="Q33" s="147">
        <f t="shared" si="7"/>
        <v>29.803776791470241</v>
      </c>
      <c r="R33" s="147">
        <f t="shared" si="7"/>
        <v>133.04674193703431</v>
      </c>
      <c r="S33" s="147">
        <f t="shared" si="7"/>
        <v>29.803776791470238</v>
      </c>
      <c r="T33" s="145">
        <f t="shared" si="2"/>
        <v>0</v>
      </c>
      <c r="U33" s="146">
        <f t="shared" si="4"/>
        <v>1.601375601425379</v>
      </c>
    </row>
    <row r="34" spans="1:22" s="129" customFormat="1" ht="15">
      <c r="A34" s="142" t="s">
        <v>48</v>
      </c>
      <c r="B34" s="61" t="s">
        <v>48</v>
      </c>
      <c r="C34" s="152" t="s">
        <v>49</v>
      </c>
      <c r="D34" s="137" t="s">
        <v>22</v>
      </c>
      <c r="E34" s="147" t="e">
        <f>I34+#REF!+#REF!+#REF!</f>
        <v>#REF!</v>
      </c>
      <c r="F34" s="147" t="e">
        <f>J34+#REF!+#REF!+#REF!</f>
        <v>#REF!</v>
      </c>
      <c r="G34" s="147" t="e">
        <f>K34+#REF!+#REF!+#REF!</f>
        <v>#REF!</v>
      </c>
      <c r="H34" s="147">
        <f>L34+N34+P34+R34</f>
        <v>3450.261792651203</v>
      </c>
      <c r="I34" s="151">
        <v>1566.2959500021132</v>
      </c>
      <c r="J34" s="151">
        <v>1598.8191407957638</v>
      </c>
      <c r="K34" s="150">
        <v>2062.2503598029916</v>
      </c>
      <c r="L34" s="151">
        <v>3091.2928569547103</v>
      </c>
      <c r="M34" s="151">
        <f>L34/$M$59*1000</f>
        <v>24.071067137701959</v>
      </c>
      <c r="N34" s="151">
        <v>8.7958086427876729</v>
      </c>
      <c r="O34" s="151">
        <f>N34/$O$59*1000</f>
        <v>24.071067137701963</v>
      </c>
      <c r="P34" s="151">
        <v>242.71771695496119</v>
      </c>
      <c r="Q34" s="151">
        <f>P34/$Q$59*1000</f>
        <v>24.071067137701966</v>
      </c>
      <c r="R34" s="151">
        <v>107.45541009874391</v>
      </c>
      <c r="S34" s="151">
        <f>R34/$S$59*1000</f>
        <v>24.071067137701963</v>
      </c>
      <c r="T34" s="145">
        <f t="shared" si="2"/>
        <v>0</v>
      </c>
      <c r="U34" s="146">
        <f t="shared" si="4"/>
        <v>1.293353519733115</v>
      </c>
    </row>
    <row r="35" spans="1:22" s="129" customFormat="1" ht="15">
      <c r="A35" s="142" t="s">
        <v>50</v>
      </c>
      <c r="B35" s="61" t="s">
        <v>50</v>
      </c>
      <c r="C35" s="152" t="s">
        <v>41</v>
      </c>
      <c r="D35" s="137" t="s">
        <v>22</v>
      </c>
      <c r="E35" s="147" t="e">
        <f>I35+#REF!+#REF!+#REF!</f>
        <v>#REF!</v>
      </c>
      <c r="F35" s="147" t="e">
        <f>J35+#REF!+#REF!+#REF!</f>
        <v>#REF!</v>
      </c>
      <c r="G35" s="147" t="e">
        <f>K35+#REF!+#REF!+#REF!</f>
        <v>#REF!</v>
      </c>
      <c r="H35" s="147">
        <f>L35+N35+P35+R35</f>
        <v>694.12776918173006</v>
      </c>
      <c r="I35" s="151">
        <v>486.77295088406748</v>
      </c>
      <c r="J35" s="151">
        <v>496.88049764416058</v>
      </c>
      <c r="K35" s="150">
        <v>414.99225965833017</v>
      </c>
      <c r="L35" s="151">
        <v>621.90997194928229</v>
      </c>
      <c r="M35" s="151">
        <f>L35/$M$59*1000</f>
        <v>4.8426459029005668</v>
      </c>
      <c r="N35" s="151">
        <v>1.7695512393788964</v>
      </c>
      <c r="O35" s="151">
        <f>N35/$O$59*1000</f>
        <v>4.8426459029005677</v>
      </c>
      <c r="P35" s="151">
        <v>48.83023884438952</v>
      </c>
      <c r="Q35" s="151">
        <f>P35/$Q$59*1000</f>
        <v>4.8426459029005677</v>
      </c>
      <c r="R35" s="151">
        <v>21.618007148679386</v>
      </c>
      <c r="S35" s="151">
        <f>R35/$S$59*1000</f>
        <v>4.8426459029005668</v>
      </c>
      <c r="T35" s="145">
        <f t="shared" si="2"/>
        <v>0</v>
      </c>
      <c r="U35" s="146">
        <f t="shared" si="4"/>
        <v>0.26019839866291622</v>
      </c>
    </row>
    <row r="36" spans="1:22" s="129" customFormat="1" ht="15">
      <c r="A36" s="142" t="s">
        <v>51</v>
      </c>
      <c r="B36" s="61" t="s">
        <v>51</v>
      </c>
      <c r="C36" s="152" t="s">
        <v>52</v>
      </c>
      <c r="D36" s="137" t="s">
        <v>22</v>
      </c>
      <c r="E36" s="147" t="e">
        <f>I36+#REF!+#REF!+#REF!</f>
        <v>#REF!</v>
      </c>
      <c r="F36" s="147" t="e">
        <f>J36+#REF!+#REF!+#REF!</f>
        <v>#REF!</v>
      </c>
      <c r="G36" s="147" t="e">
        <f>K36+#REF!+#REF!+#REF!</f>
        <v>#REF!</v>
      </c>
      <c r="H36" s="147">
        <f>L36+N36+P36+R36</f>
        <v>127.57859612433643</v>
      </c>
      <c r="I36" s="151">
        <v>123.06101335850521</v>
      </c>
      <c r="J36" s="151">
        <v>125.61630108475721</v>
      </c>
      <c r="K36" s="150">
        <v>90.65252559624281</v>
      </c>
      <c r="L36" s="151">
        <v>114.30518221529644</v>
      </c>
      <c r="M36" s="151">
        <f>L36/$M$59*1000</f>
        <v>0.89006375086770606</v>
      </c>
      <c r="N36" s="151">
        <v>0.32523819520456848</v>
      </c>
      <c r="O36" s="151">
        <f>N36/$O$59*1000</f>
        <v>0.89006375086770617</v>
      </c>
      <c r="P36" s="151">
        <v>8.9748510242244084</v>
      </c>
      <c r="Q36" s="151">
        <f>P36/$Q$59*1000</f>
        <v>0.89006375086770606</v>
      </c>
      <c r="R36" s="151">
        <v>3.9733246896110161</v>
      </c>
      <c r="S36" s="151">
        <f>R36/$S$59*1000</f>
        <v>0.89006375086770595</v>
      </c>
      <c r="T36" s="145">
        <f t="shared" si="2"/>
        <v>0</v>
      </c>
      <c r="U36" s="146">
        <f t="shared" si="4"/>
        <v>4.7823683029347683E-2</v>
      </c>
    </row>
    <row r="37" spans="1:22" s="129" customFormat="1" ht="15">
      <c r="A37" s="142">
        <v>2</v>
      </c>
      <c r="B37" s="61">
        <v>2</v>
      </c>
      <c r="C37" s="152" t="s">
        <v>53</v>
      </c>
      <c r="D37" s="137" t="s">
        <v>22</v>
      </c>
      <c r="E37" s="147" t="e">
        <f>SUM(E38:E40)</f>
        <v>#REF!</v>
      </c>
      <c r="F37" s="147" t="e">
        <f t="shared" ref="F37:S37" si="8">SUM(F38:F40)</f>
        <v>#REF!</v>
      </c>
      <c r="G37" s="147" t="e">
        <f t="shared" si="8"/>
        <v>#REF!</v>
      </c>
      <c r="H37" s="147">
        <f t="shared" si="8"/>
        <v>12153.969506024647</v>
      </c>
      <c r="I37" s="147">
        <f t="shared" si="8"/>
        <v>6463.2255712062324</v>
      </c>
      <c r="J37" s="147">
        <f t="shared" si="8"/>
        <v>6597.4305523239182</v>
      </c>
      <c r="K37" s="147">
        <f t="shared" si="8"/>
        <v>7284.8895134274471</v>
      </c>
      <c r="L37" s="147">
        <f t="shared" si="8"/>
        <v>10889.45748918061</v>
      </c>
      <c r="M37" s="147">
        <f t="shared" si="8"/>
        <v>84.793280496056923</v>
      </c>
      <c r="N37" s="147">
        <f t="shared" si="8"/>
        <v>30.984312626064149</v>
      </c>
      <c r="O37" s="147">
        <f t="shared" si="8"/>
        <v>84.793280496056894</v>
      </c>
      <c r="P37" s="147">
        <f t="shared" si="8"/>
        <v>855.00286868833007</v>
      </c>
      <c r="Q37" s="147">
        <f t="shared" si="8"/>
        <v>84.793280496056894</v>
      </c>
      <c r="R37" s="147">
        <f t="shared" si="8"/>
        <v>378.52483552964253</v>
      </c>
      <c r="S37" s="147">
        <f t="shared" si="8"/>
        <v>84.793280496056894</v>
      </c>
      <c r="T37" s="145">
        <f t="shared" si="2"/>
        <v>0</v>
      </c>
      <c r="U37" s="146">
        <f t="shared" si="4"/>
        <v>4.5559960907392636</v>
      </c>
    </row>
    <row r="38" spans="1:22" s="129" customFormat="1" ht="15">
      <c r="A38" s="142" t="s">
        <v>54</v>
      </c>
      <c r="B38" s="61" t="s">
        <v>54</v>
      </c>
      <c r="C38" s="152" t="s">
        <v>49</v>
      </c>
      <c r="D38" s="137" t="s">
        <v>22</v>
      </c>
      <c r="E38" s="147" t="e">
        <f>I38+#REF!+#REF!+#REF!</f>
        <v>#REF!</v>
      </c>
      <c r="F38" s="147" t="e">
        <f>J38+#REF!+#REF!+#REF!</f>
        <v>#REF!</v>
      </c>
      <c r="G38" s="147" t="e">
        <f>K38+#REF!+#REF!+#REF!</f>
        <v>#REF!</v>
      </c>
      <c r="H38" s="147">
        <f>L38+N38+P38+R38</f>
        <v>9001.1896038106715</v>
      </c>
      <c r="I38" s="151">
        <v>4024.7409117210805</v>
      </c>
      <c r="J38" s="151">
        <v>4108.3122294958212</v>
      </c>
      <c r="K38" s="150">
        <v>5273.9687057883411</v>
      </c>
      <c r="L38" s="151">
        <v>8064.696187872104</v>
      </c>
      <c r="M38" s="151">
        <f>L38/$M$59*1000</f>
        <v>62.797622990231808</v>
      </c>
      <c r="N38" s="151">
        <v>22.9468794168606</v>
      </c>
      <c r="O38" s="151">
        <f>N38/$O$59*1000</f>
        <v>62.797622990231794</v>
      </c>
      <c r="P38" s="151">
        <v>633.21229570724336</v>
      </c>
      <c r="Q38" s="151">
        <f>P38/$Q$59*1000</f>
        <v>62.797622990231794</v>
      </c>
      <c r="R38" s="151">
        <v>280.33424081446378</v>
      </c>
      <c r="S38" s="151">
        <f>R38/$S$59*1000</f>
        <v>62.797622990231794</v>
      </c>
      <c r="T38" s="145">
        <f t="shared" si="2"/>
        <v>0</v>
      </c>
      <c r="U38" s="146">
        <f t="shared" si="4"/>
        <v>3.3741556309349154</v>
      </c>
    </row>
    <row r="39" spans="1:22" s="129" customFormat="1" ht="15">
      <c r="A39" s="142" t="s">
        <v>55</v>
      </c>
      <c r="B39" s="61" t="s">
        <v>55</v>
      </c>
      <c r="C39" s="152" t="s">
        <v>56</v>
      </c>
      <c r="D39" s="137" t="s">
        <v>22</v>
      </c>
      <c r="E39" s="147" t="e">
        <f>I39+#REF!+#REF!+#REF!</f>
        <v>#REF!</v>
      </c>
      <c r="F39" s="147" t="e">
        <f>J39+#REF!+#REF!+#REF!</f>
        <v>#REF!</v>
      </c>
      <c r="G39" s="147" t="e">
        <f>K39+#REF!+#REF!+#REF!</f>
        <v>#REF!</v>
      </c>
      <c r="H39" s="147">
        <f>L39+N39+P39+R39</f>
        <v>1868.0447173036812</v>
      </c>
      <c r="I39" s="151">
        <v>1273.8541200341003</v>
      </c>
      <c r="J39" s="151">
        <v>1300.3049325954753</v>
      </c>
      <c r="K39" s="150">
        <v>1098.8513111893442</v>
      </c>
      <c r="L39" s="151">
        <v>1673.6913423127685</v>
      </c>
      <c r="M39" s="151">
        <f>L39/$M$59*1000</f>
        <v>13.032584919271983</v>
      </c>
      <c r="N39" s="151">
        <v>4.7622368553511745</v>
      </c>
      <c r="O39" s="151">
        <f>N39/$O$59*1000</f>
        <v>13.032584919271981</v>
      </c>
      <c r="P39" s="151">
        <v>131.41250612328869</v>
      </c>
      <c r="Q39" s="151">
        <f>P39/$Q$59*1000</f>
        <v>13.032584919271983</v>
      </c>
      <c r="R39" s="151">
        <v>58.178632012272843</v>
      </c>
      <c r="S39" s="151">
        <f>R39/$S$59*1000</f>
        <v>13.032584919271983</v>
      </c>
      <c r="T39" s="145">
        <f t="shared" si="2"/>
        <v>0</v>
      </c>
      <c r="U39" s="146">
        <f t="shared" si="4"/>
        <v>0.70024895365608342</v>
      </c>
    </row>
    <row r="40" spans="1:22" s="129" customFormat="1" ht="15">
      <c r="A40" s="142" t="s">
        <v>57</v>
      </c>
      <c r="B40" s="61" t="s">
        <v>57</v>
      </c>
      <c r="C40" s="153" t="s">
        <v>52</v>
      </c>
      <c r="D40" s="137" t="s">
        <v>22</v>
      </c>
      <c r="E40" s="147" t="e">
        <f>I40+#REF!+#REF!+#REF!</f>
        <v>#REF!</v>
      </c>
      <c r="F40" s="147" t="e">
        <f>J40+#REF!+#REF!+#REF!</f>
        <v>#REF!</v>
      </c>
      <c r="G40" s="147" t="e">
        <f>K40+#REF!+#REF!+#REF!</f>
        <v>#REF!</v>
      </c>
      <c r="H40" s="147">
        <f>L40+N40+P40+R40</f>
        <v>1284.7351849102936</v>
      </c>
      <c r="I40" s="151">
        <v>1164.6305394510521</v>
      </c>
      <c r="J40" s="151">
        <v>1188.8133902326222</v>
      </c>
      <c r="K40" s="150">
        <v>912.0694964497618</v>
      </c>
      <c r="L40" s="151">
        <v>1151.0699589957374</v>
      </c>
      <c r="M40" s="151">
        <f>L40/$M$59*1000</f>
        <v>8.9630725865531193</v>
      </c>
      <c r="N40" s="151">
        <v>3.2751963538523747</v>
      </c>
      <c r="O40" s="151">
        <f>N40/$O$59*1000</f>
        <v>8.9630725865531193</v>
      </c>
      <c r="P40" s="151">
        <v>90.378066857797961</v>
      </c>
      <c r="Q40" s="151">
        <f>P40/$Q$59*1000</f>
        <v>8.9630725865531193</v>
      </c>
      <c r="R40" s="151">
        <v>40.011962702905898</v>
      </c>
      <c r="S40" s="151">
        <f>R40/$S$59*1000</f>
        <v>8.9630725865531193</v>
      </c>
      <c r="T40" s="145">
        <f t="shared" si="2"/>
        <v>0</v>
      </c>
      <c r="U40" s="146">
        <f t="shared" si="4"/>
        <v>0.48159150614826407</v>
      </c>
    </row>
    <row r="41" spans="1:22" s="129" customFormat="1" ht="15">
      <c r="A41" s="142"/>
      <c r="B41" s="48" t="s">
        <v>58</v>
      </c>
      <c r="C41" s="143" t="s">
        <v>59</v>
      </c>
      <c r="D41" s="137" t="s">
        <v>22</v>
      </c>
      <c r="E41" s="147" t="e">
        <f>SUM(E42:E44)</f>
        <v>#REF!</v>
      </c>
      <c r="F41" s="147" t="e">
        <f t="shared" ref="F41:S41" si="9">SUM(F42:F44)</f>
        <v>#REF!</v>
      </c>
      <c r="G41" s="147" t="e">
        <f t="shared" si="9"/>
        <v>#REF!</v>
      </c>
      <c r="H41" s="147">
        <f t="shared" si="9"/>
        <v>0</v>
      </c>
      <c r="I41" s="147" t="e">
        <f t="shared" si="9"/>
        <v>#REF!</v>
      </c>
      <c r="J41" s="147" t="e">
        <f t="shared" si="9"/>
        <v>#REF!</v>
      </c>
      <c r="K41" s="147" t="e">
        <f t="shared" si="9"/>
        <v>#REF!</v>
      </c>
      <c r="L41" s="147">
        <f t="shared" si="9"/>
        <v>0</v>
      </c>
      <c r="M41" s="147">
        <f t="shared" si="9"/>
        <v>0</v>
      </c>
      <c r="N41" s="147">
        <f t="shared" si="9"/>
        <v>0</v>
      </c>
      <c r="O41" s="147">
        <f t="shared" si="9"/>
        <v>0</v>
      </c>
      <c r="P41" s="147">
        <f t="shared" si="9"/>
        <v>0</v>
      </c>
      <c r="Q41" s="147">
        <f t="shared" si="9"/>
        <v>0</v>
      </c>
      <c r="R41" s="147">
        <f t="shared" si="9"/>
        <v>0</v>
      </c>
      <c r="S41" s="147">
        <f t="shared" si="9"/>
        <v>0</v>
      </c>
      <c r="T41" s="145">
        <f t="shared" si="2"/>
        <v>0</v>
      </c>
      <c r="U41" s="146">
        <f t="shared" si="4"/>
        <v>0</v>
      </c>
    </row>
    <row r="42" spans="1:22" s="129" customFormat="1" ht="15">
      <c r="A42" s="142"/>
      <c r="B42" s="48" t="s">
        <v>60</v>
      </c>
      <c r="C42" s="143" t="s">
        <v>49</v>
      </c>
      <c r="D42" s="137" t="s">
        <v>22</v>
      </c>
      <c r="E42" s="147" t="e">
        <f>I42+#REF!+#REF!+#REF!</f>
        <v>#REF!</v>
      </c>
      <c r="F42" s="147" t="e">
        <f>J42+#REF!+#REF!+#REF!</f>
        <v>#REF!</v>
      </c>
      <c r="G42" s="147" t="e">
        <f>K42+#REF!+#REF!+#REF!</f>
        <v>#REF!</v>
      </c>
      <c r="H42" s="147">
        <f>L42+N42+P42+R42</f>
        <v>0</v>
      </c>
      <c r="I42" s="151" t="e">
        <v>#REF!</v>
      </c>
      <c r="J42" s="151" t="e">
        <v>#REF!</v>
      </c>
      <c r="K42" s="150" t="e">
        <v>#REF!</v>
      </c>
      <c r="L42" s="151">
        <v>0</v>
      </c>
      <c r="M42" s="151">
        <v>0</v>
      </c>
      <c r="N42" s="151">
        <v>0</v>
      </c>
      <c r="O42" s="151">
        <f>N42/$O$62*1000</f>
        <v>0</v>
      </c>
      <c r="P42" s="151">
        <v>0</v>
      </c>
      <c r="Q42" s="151">
        <f>P42/$Q$62*1000</f>
        <v>0</v>
      </c>
      <c r="R42" s="151">
        <v>0</v>
      </c>
      <c r="S42" s="151">
        <f>R42/$S$62*1000</f>
        <v>0</v>
      </c>
      <c r="T42" s="145">
        <f t="shared" si="2"/>
        <v>0</v>
      </c>
      <c r="U42" s="146">
        <f t="shared" si="4"/>
        <v>0</v>
      </c>
    </row>
    <row r="43" spans="1:22" s="129" customFormat="1" ht="15">
      <c r="A43" s="142"/>
      <c r="B43" s="48" t="s">
        <v>61</v>
      </c>
      <c r="C43" s="143" t="s">
        <v>56</v>
      </c>
      <c r="D43" s="137" t="s">
        <v>22</v>
      </c>
      <c r="E43" s="147" t="e">
        <f>I43+#REF!+#REF!+#REF!</f>
        <v>#REF!</v>
      </c>
      <c r="F43" s="147" t="e">
        <f>J43+#REF!+#REF!+#REF!</f>
        <v>#REF!</v>
      </c>
      <c r="G43" s="147" t="e">
        <f>K43+#REF!+#REF!+#REF!</f>
        <v>#REF!</v>
      </c>
      <c r="H43" s="147">
        <f>L43+N43+P43+R43</f>
        <v>0</v>
      </c>
      <c r="I43" s="151" t="e">
        <v>#REF!</v>
      </c>
      <c r="J43" s="151" t="e">
        <v>#REF!</v>
      </c>
      <c r="K43" s="150" t="e">
        <v>#REF!</v>
      </c>
      <c r="L43" s="151">
        <v>0</v>
      </c>
      <c r="M43" s="151">
        <v>0</v>
      </c>
      <c r="N43" s="151">
        <v>0</v>
      </c>
      <c r="O43" s="151">
        <f>N43/$O$62*1000</f>
        <v>0</v>
      </c>
      <c r="P43" s="151">
        <v>0</v>
      </c>
      <c r="Q43" s="151">
        <f>P43/$Q$62*1000</f>
        <v>0</v>
      </c>
      <c r="R43" s="151">
        <v>0</v>
      </c>
      <c r="S43" s="151">
        <f>R43/$S$62*1000</f>
        <v>0</v>
      </c>
      <c r="T43" s="145">
        <f t="shared" si="2"/>
        <v>0</v>
      </c>
      <c r="U43" s="146">
        <f t="shared" si="4"/>
        <v>0</v>
      </c>
    </row>
    <row r="44" spans="1:22" s="129" customFormat="1" ht="15">
      <c r="A44" s="142"/>
      <c r="B44" s="48" t="s">
        <v>62</v>
      </c>
      <c r="C44" s="143" t="s">
        <v>52</v>
      </c>
      <c r="D44" s="137" t="s">
        <v>22</v>
      </c>
      <c r="E44" s="147" t="e">
        <f>I44+#REF!+#REF!+#REF!</f>
        <v>#REF!</v>
      </c>
      <c r="F44" s="147" t="e">
        <f>J44+#REF!+#REF!+#REF!</f>
        <v>#REF!</v>
      </c>
      <c r="G44" s="147" t="e">
        <f>K44+#REF!+#REF!+#REF!</f>
        <v>#REF!</v>
      </c>
      <c r="H44" s="147">
        <f>L44+N44+P44+R44</f>
        <v>0</v>
      </c>
      <c r="I44" s="151" t="e">
        <v>#REF!</v>
      </c>
      <c r="J44" s="151" t="e">
        <v>#REF!</v>
      </c>
      <c r="K44" s="150" t="e">
        <v>#REF!</v>
      </c>
      <c r="L44" s="151">
        <v>0</v>
      </c>
      <c r="M44" s="151">
        <v>0</v>
      </c>
      <c r="N44" s="151">
        <v>0</v>
      </c>
      <c r="O44" s="151">
        <f>N44/$O$62*1000</f>
        <v>0</v>
      </c>
      <c r="P44" s="151">
        <v>0</v>
      </c>
      <c r="Q44" s="151">
        <f>P44/$Q$62*1000</f>
        <v>0</v>
      </c>
      <c r="R44" s="151">
        <v>0</v>
      </c>
      <c r="S44" s="151">
        <f>R44/$S$62*1000</f>
        <v>0</v>
      </c>
      <c r="T44" s="145">
        <f t="shared" si="2"/>
        <v>0</v>
      </c>
      <c r="U44" s="146">
        <f t="shared" si="4"/>
        <v>0</v>
      </c>
    </row>
    <row r="45" spans="1:22" s="129" customFormat="1" ht="15">
      <c r="A45" s="142" t="s">
        <v>58</v>
      </c>
      <c r="B45" s="61" t="s">
        <v>64</v>
      </c>
      <c r="C45" s="148" t="s">
        <v>134</v>
      </c>
      <c r="D45" s="137" t="s">
        <v>22</v>
      </c>
      <c r="E45" s="147" t="e">
        <f>I45+#REF!+#REF!+#REF!</f>
        <v>#REF!</v>
      </c>
      <c r="F45" s="147" t="e">
        <f>J45+#REF!+#REF!+#REF!</f>
        <v>#REF!</v>
      </c>
      <c r="G45" s="147" t="e">
        <f>K45+#REF!+#REF!+#REF!</f>
        <v>#REF!</v>
      </c>
      <c r="H45" s="147">
        <f>L45+N45+P45+R45</f>
        <v>0</v>
      </c>
      <c r="I45" s="151" t="e">
        <v>#REF!</v>
      </c>
      <c r="J45" s="151" t="e">
        <v>#REF!</v>
      </c>
      <c r="K45" s="150" t="e">
        <v>#REF!</v>
      </c>
      <c r="L45" s="151">
        <v>0</v>
      </c>
      <c r="M45" s="151">
        <v>0</v>
      </c>
      <c r="N45" s="151">
        <v>0</v>
      </c>
      <c r="O45" s="151">
        <f>N45/$O$62*1000</f>
        <v>0</v>
      </c>
      <c r="P45" s="151">
        <v>0</v>
      </c>
      <c r="Q45" s="151">
        <f>P45/$Q$62*1000</f>
        <v>0</v>
      </c>
      <c r="R45" s="151">
        <v>0</v>
      </c>
      <c r="S45" s="151">
        <f>R45/$S$62*1000</f>
        <v>0</v>
      </c>
      <c r="T45" s="145">
        <f t="shared" si="2"/>
        <v>0</v>
      </c>
      <c r="U45" s="146">
        <f t="shared" si="4"/>
        <v>0</v>
      </c>
    </row>
    <row r="46" spans="1:22" s="129" customFormat="1" ht="15">
      <c r="A46" s="142" t="s">
        <v>64</v>
      </c>
      <c r="B46" s="61" t="s">
        <v>66</v>
      </c>
      <c r="C46" s="152" t="s">
        <v>67</v>
      </c>
      <c r="D46" s="137" t="s">
        <v>22</v>
      </c>
      <c r="E46" s="147" t="e">
        <f>I46+#REF!+#REF!+#REF!</f>
        <v>#REF!</v>
      </c>
      <c r="F46" s="147" t="e">
        <f>J46+#REF!+#REF!+#REF!</f>
        <v>#REF!</v>
      </c>
      <c r="G46" s="147" t="e">
        <f>K46+#REF!+#REF!+#REF!</f>
        <v>#REF!</v>
      </c>
      <c r="H46" s="147">
        <f>L46+N46+P46+R46</f>
        <v>0</v>
      </c>
      <c r="I46" s="151" t="e">
        <v>#REF!</v>
      </c>
      <c r="J46" s="151" t="e">
        <v>#REF!</v>
      </c>
      <c r="K46" s="150" t="e">
        <v>#REF!</v>
      </c>
      <c r="L46" s="151">
        <v>0</v>
      </c>
      <c r="M46" s="151">
        <v>0</v>
      </c>
      <c r="N46" s="151">
        <v>0</v>
      </c>
      <c r="O46" s="151">
        <f>N46/$O$62*1000</f>
        <v>0</v>
      </c>
      <c r="P46" s="151">
        <v>0</v>
      </c>
      <c r="Q46" s="151">
        <f>P46/$Q$62*1000</f>
        <v>0</v>
      </c>
      <c r="R46" s="151">
        <v>0</v>
      </c>
      <c r="S46" s="151">
        <f>R46/$S$62*1000</f>
        <v>0</v>
      </c>
      <c r="T46" s="145">
        <f t="shared" si="2"/>
        <v>0</v>
      </c>
      <c r="U46" s="146">
        <f t="shared" si="4"/>
        <v>0</v>
      </c>
    </row>
    <row r="47" spans="1:22" s="158" customFormat="1" ht="28.5">
      <c r="A47" s="155" t="s">
        <v>66</v>
      </c>
      <c r="B47" s="64" t="s">
        <v>68</v>
      </c>
      <c r="C47" s="141" t="s">
        <v>135</v>
      </c>
      <c r="D47" s="156" t="s">
        <v>22</v>
      </c>
      <c r="E47" s="144" t="e">
        <f>E21+E37+E41+E45+E46</f>
        <v>#REF!</v>
      </c>
      <c r="F47" s="144" t="e">
        <f t="shared" ref="F47:S47" si="10">F21+F37+F41+F45+F46</f>
        <v>#REF!</v>
      </c>
      <c r="G47" s="144" t="e">
        <f t="shared" si="10"/>
        <v>#REF!</v>
      </c>
      <c r="H47" s="144">
        <f>H21+H37+H41+H45+H46</f>
        <v>266768.65528329555</v>
      </c>
      <c r="I47" s="144" t="e">
        <f t="shared" si="10"/>
        <v>#REF!</v>
      </c>
      <c r="J47" s="144" t="e">
        <f t="shared" si="10"/>
        <v>#REF!</v>
      </c>
      <c r="K47" s="144" t="e">
        <f>K21+K37+K41+K45+K46</f>
        <v>#REF!</v>
      </c>
      <c r="L47" s="144">
        <f t="shared" si="10"/>
        <v>215900.54059509598</v>
      </c>
      <c r="M47" s="144">
        <f t="shared" si="10"/>
        <v>1681.159517461675</v>
      </c>
      <c r="N47" s="144">
        <f t="shared" si="10"/>
        <v>1059.8113020303094</v>
      </c>
      <c r="O47" s="144">
        <f t="shared" si="10"/>
        <v>2900.3346980934002</v>
      </c>
      <c r="P47" s="144">
        <f t="shared" si="10"/>
        <v>29245.176888061029</v>
      </c>
      <c r="Q47" s="144">
        <f t="shared" si="10"/>
        <v>2900.3346980934011</v>
      </c>
      <c r="R47" s="144">
        <f t="shared" si="10"/>
        <v>20563.126498108155</v>
      </c>
      <c r="S47" s="144">
        <f t="shared" si="10"/>
        <v>4606.3422776216776</v>
      </c>
      <c r="T47" s="145">
        <f t="shared" si="2"/>
        <v>0</v>
      </c>
      <c r="U47" s="146">
        <f t="shared" si="4"/>
        <v>100</v>
      </c>
      <c r="V47" s="157">
        <f>SUM(U21+U37)</f>
        <v>100</v>
      </c>
    </row>
    <row r="48" spans="1:22" s="158" customFormat="1" ht="28.5">
      <c r="A48" s="155" t="s">
        <v>68</v>
      </c>
      <c r="B48" s="64" t="s">
        <v>70</v>
      </c>
      <c r="C48" s="141" t="s">
        <v>136</v>
      </c>
      <c r="D48" s="156" t="s">
        <v>22</v>
      </c>
      <c r="E48" s="147" t="e">
        <f>I48+#REF!+#REF!+#REF!</f>
        <v>#REF!</v>
      </c>
      <c r="F48" s="147" t="e">
        <f>J48+#REF!+#REF!+#REF!</f>
        <v>#REF!</v>
      </c>
      <c r="G48" s="147" t="e">
        <f>K48+#REF!+#REF!+#REF!</f>
        <v>#REF!</v>
      </c>
      <c r="H48" s="147">
        <f>L48+N48+P48+R48</f>
        <v>0</v>
      </c>
      <c r="I48" s="138">
        <v>0</v>
      </c>
      <c r="J48" s="138">
        <v>0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45">
        <f t="shared" si="2"/>
        <v>0</v>
      </c>
      <c r="U48" s="146">
        <f t="shared" si="4"/>
        <v>0</v>
      </c>
    </row>
    <row r="49" spans="1:25" s="158" customFormat="1" ht="28.5">
      <c r="A49" s="155">
        <v>7</v>
      </c>
      <c r="B49" s="64" t="s">
        <v>72</v>
      </c>
      <c r="C49" s="159" t="s">
        <v>137</v>
      </c>
      <c r="D49" s="156" t="s">
        <v>22</v>
      </c>
      <c r="E49" s="147" t="e">
        <f>I49+#REF!+#REF!+#REF!</f>
        <v>#REF!</v>
      </c>
      <c r="F49" s="147" t="e">
        <f>J49+#REF!+#REF!+#REF!</f>
        <v>#REF!</v>
      </c>
      <c r="G49" s="160" t="e">
        <f>SUM(G50:G54)</f>
        <v>#REF!</v>
      </c>
      <c r="H49" s="160">
        <f>SUM(H50:H54)</f>
        <v>13013.105135770513</v>
      </c>
      <c r="I49" s="161">
        <v>0</v>
      </c>
      <c r="J49" s="161">
        <v>0</v>
      </c>
      <c r="K49" s="160">
        <f t="shared" ref="K49:S49" si="11">SUM(K50:K54)</f>
        <v>0</v>
      </c>
      <c r="L49" s="160">
        <f t="shared" si="11"/>
        <v>10531.733687565658</v>
      </c>
      <c r="M49" s="160">
        <f t="shared" si="11"/>
        <v>82.007781339593905</v>
      </c>
      <c r="N49" s="160">
        <f t="shared" si="11"/>
        <v>51.698112294161433</v>
      </c>
      <c r="O49" s="160">
        <f t="shared" si="11"/>
        <v>141.47974137040978</v>
      </c>
      <c r="P49" s="160">
        <f t="shared" si="11"/>
        <v>1426.5939945395623</v>
      </c>
      <c r="Q49" s="160">
        <f t="shared" si="11"/>
        <v>141.47974137040981</v>
      </c>
      <c r="R49" s="160">
        <f t="shared" si="11"/>
        <v>1003.0793413711295</v>
      </c>
      <c r="S49" s="160">
        <f t="shared" si="11"/>
        <v>224.69962329861852</v>
      </c>
      <c r="T49" s="145">
        <f t="shared" si="2"/>
        <v>0</v>
      </c>
      <c r="U49" s="146">
        <f t="shared" si="4"/>
        <v>4.8780487804878048</v>
      </c>
    </row>
    <row r="50" spans="1:25" s="129" customFormat="1" ht="15">
      <c r="A50" s="142" t="s">
        <v>138</v>
      </c>
      <c r="B50" s="61" t="s">
        <v>74</v>
      </c>
      <c r="C50" s="152" t="s">
        <v>75</v>
      </c>
      <c r="D50" s="162" t="s">
        <v>22</v>
      </c>
      <c r="E50" s="163" t="s">
        <v>117</v>
      </c>
      <c r="F50" s="163" t="s">
        <v>117</v>
      </c>
      <c r="G50" s="147" t="e">
        <f>K50+#REF!+#REF!+#REF!</f>
        <v>#REF!</v>
      </c>
      <c r="H50" s="147">
        <f>L50+N50+P50+R50</f>
        <v>2342.3589244386931</v>
      </c>
      <c r="I50" s="163" t="s">
        <v>117</v>
      </c>
      <c r="J50" s="163" t="s">
        <v>117</v>
      </c>
      <c r="K50" s="164"/>
      <c r="L50" s="151">
        <f>L54/(100-18)*100-L54</f>
        <v>1895.7120637618191</v>
      </c>
      <c r="M50" s="165">
        <f>L50/$M$59*1000</f>
        <v>14.761400641126906</v>
      </c>
      <c r="N50" s="151">
        <f>N54/(100-18)*100-N54</f>
        <v>9.3056602129490571</v>
      </c>
      <c r="O50" s="165">
        <f>N50/$O$59*1000</f>
        <v>25.466353446673757</v>
      </c>
      <c r="P50" s="151">
        <f>P54/(100-18)*100-P54</f>
        <v>256.78691901712114</v>
      </c>
      <c r="Q50" s="165">
        <f>P50/Q59*1000</f>
        <v>25.466353446673754</v>
      </c>
      <c r="R50" s="151">
        <f>R54/(100-18)*100-R54</f>
        <v>180.55428144680332</v>
      </c>
      <c r="S50" s="151">
        <f>R50/S59*1000</f>
        <v>40.445932193751332</v>
      </c>
      <c r="T50" s="145">
        <f t="shared" si="2"/>
        <v>0</v>
      </c>
      <c r="U50" s="146">
        <f t="shared" si="4"/>
        <v>0.87804878048780499</v>
      </c>
    </row>
    <row r="51" spans="1:25" s="129" customFormat="1" ht="15">
      <c r="A51" s="142" t="s">
        <v>139</v>
      </c>
      <c r="B51" s="61" t="s">
        <v>77</v>
      </c>
      <c r="C51" s="152" t="s">
        <v>140</v>
      </c>
      <c r="D51" s="162" t="s">
        <v>22</v>
      </c>
      <c r="E51" s="163" t="s">
        <v>117</v>
      </c>
      <c r="F51" s="163" t="s">
        <v>117</v>
      </c>
      <c r="G51" s="147" t="e">
        <f>K51+#REF!+#REF!+#REF!</f>
        <v>#REF!</v>
      </c>
      <c r="H51" s="147">
        <f>L51+N51+P51+R51</f>
        <v>0</v>
      </c>
      <c r="I51" s="163" t="s">
        <v>117</v>
      </c>
      <c r="J51" s="163" t="s">
        <v>117</v>
      </c>
      <c r="K51" s="164"/>
      <c r="L51" s="165"/>
      <c r="M51" s="165"/>
      <c r="N51" s="165"/>
      <c r="O51" s="165"/>
      <c r="P51" s="165"/>
      <c r="Q51" s="165"/>
      <c r="R51" s="151"/>
      <c r="S51" s="151"/>
      <c r="T51" s="145">
        <f t="shared" si="2"/>
        <v>0</v>
      </c>
      <c r="U51" s="146">
        <f t="shared" si="4"/>
        <v>0</v>
      </c>
    </row>
    <row r="52" spans="1:25" s="129" customFormat="1" ht="15">
      <c r="A52" s="142" t="s">
        <v>141</v>
      </c>
      <c r="B52" s="61" t="s">
        <v>79</v>
      </c>
      <c r="C52" s="152" t="s">
        <v>142</v>
      </c>
      <c r="D52" s="162" t="s">
        <v>22</v>
      </c>
      <c r="E52" s="163" t="s">
        <v>117</v>
      </c>
      <c r="F52" s="163" t="s">
        <v>117</v>
      </c>
      <c r="G52" s="147" t="e">
        <f>K52+#REF!+#REF!+#REF!</f>
        <v>#REF!</v>
      </c>
      <c r="H52" s="147">
        <f>L52+N52+P52+R52</f>
        <v>0</v>
      </c>
      <c r="I52" s="163" t="s">
        <v>117</v>
      </c>
      <c r="J52" s="163" t="s">
        <v>117</v>
      </c>
      <c r="K52" s="164"/>
      <c r="L52" s="165"/>
      <c r="M52" s="165"/>
      <c r="N52" s="165"/>
      <c r="O52" s="165"/>
      <c r="P52" s="165"/>
      <c r="Q52" s="165"/>
      <c r="R52" s="151"/>
      <c r="S52" s="151"/>
      <c r="T52" s="145">
        <f t="shared" si="2"/>
        <v>0</v>
      </c>
      <c r="U52" s="146">
        <f t="shared" si="4"/>
        <v>0</v>
      </c>
    </row>
    <row r="53" spans="1:25" s="129" customFormat="1" ht="15">
      <c r="A53" s="142" t="s">
        <v>143</v>
      </c>
      <c r="B53" s="61" t="s">
        <v>81</v>
      </c>
      <c r="C53" s="152" t="s">
        <v>82</v>
      </c>
      <c r="D53" s="162" t="s">
        <v>22</v>
      </c>
      <c r="E53" s="163" t="s">
        <v>117</v>
      </c>
      <c r="F53" s="163" t="s">
        <v>117</v>
      </c>
      <c r="G53" s="147" t="e">
        <f>K53+#REF!+#REF!+#REF!</f>
        <v>#REF!</v>
      </c>
      <c r="H53" s="147">
        <f>L53+N53+P53+R53</f>
        <v>0</v>
      </c>
      <c r="I53" s="163" t="s">
        <v>117</v>
      </c>
      <c r="J53" s="163" t="s">
        <v>117</v>
      </c>
      <c r="K53" s="164"/>
      <c r="L53" s="165"/>
      <c r="M53" s="165"/>
      <c r="N53" s="165"/>
      <c r="O53" s="165"/>
      <c r="P53" s="165"/>
      <c r="Q53" s="165"/>
      <c r="R53" s="151"/>
      <c r="S53" s="151"/>
      <c r="T53" s="145">
        <f t="shared" si="2"/>
        <v>0</v>
      </c>
      <c r="U53" s="146">
        <f t="shared" si="4"/>
        <v>0</v>
      </c>
    </row>
    <row r="54" spans="1:25" s="129" customFormat="1" ht="15">
      <c r="A54" s="142" t="s">
        <v>144</v>
      </c>
      <c r="B54" s="61" t="s">
        <v>83</v>
      </c>
      <c r="C54" s="152" t="s">
        <v>145</v>
      </c>
      <c r="D54" s="162" t="s">
        <v>22</v>
      </c>
      <c r="E54" s="163" t="s">
        <v>117</v>
      </c>
      <c r="F54" s="163" t="s">
        <v>117</v>
      </c>
      <c r="G54" s="147" t="e">
        <f>K54+#REF!+#REF!+#REF!</f>
        <v>#REF!</v>
      </c>
      <c r="H54" s="147">
        <f>L54+N54+P54+R54</f>
        <v>10670.74621133182</v>
      </c>
      <c r="I54" s="163" t="s">
        <v>117</v>
      </c>
      <c r="J54" s="163" t="s">
        <v>117</v>
      </c>
      <c r="K54" s="164"/>
      <c r="L54" s="165">
        <f>L47*0.04</f>
        <v>8636.0216238038392</v>
      </c>
      <c r="M54" s="165">
        <f>L54/$M$59*1000</f>
        <v>67.246380698466993</v>
      </c>
      <c r="N54" s="165">
        <f>N47*0.04</f>
        <v>42.392452081212376</v>
      </c>
      <c r="O54" s="151">
        <f>N54/$O$59*1000</f>
        <v>116.01338792373603</v>
      </c>
      <c r="P54" s="165">
        <f>P47*0.04</f>
        <v>1169.8070755224412</v>
      </c>
      <c r="Q54" s="151">
        <f>P54/$Q$59*1000</f>
        <v>116.01338792373605</v>
      </c>
      <c r="R54" s="151">
        <f>R47*0.04</f>
        <v>822.52505992432623</v>
      </c>
      <c r="S54" s="151">
        <f>R54/$S$59*1000</f>
        <v>184.25369110486719</v>
      </c>
      <c r="T54" s="166">
        <f t="shared" si="2"/>
        <v>0</v>
      </c>
      <c r="U54" s="146">
        <f t="shared" si="4"/>
        <v>3.9999999999999996</v>
      </c>
      <c r="V54" s="139"/>
    </row>
    <row r="55" spans="1:25" s="158" customFormat="1" ht="28.5">
      <c r="A55" s="155">
        <v>8</v>
      </c>
      <c r="B55" s="64" t="s">
        <v>85</v>
      </c>
      <c r="C55" s="141" t="s">
        <v>146</v>
      </c>
      <c r="D55" s="156" t="s">
        <v>22</v>
      </c>
      <c r="E55" s="167" t="e">
        <f>E47+E48+E49</f>
        <v>#REF!</v>
      </c>
      <c r="F55" s="167" t="e">
        <f t="shared" ref="F55:S55" si="12">F47+F48+F49</f>
        <v>#REF!</v>
      </c>
      <c r="G55" s="167" t="e">
        <f t="shared" si="12"/>
        <v>#REF!</v>
      </c>
      <c r="H55" s="167">
        <f t="shared" si="12"/>
        <v>279781.76041906606</v>
      </c>
      <c r="I55" s="167" t="e">
        <f t="shared" si="12"/>
        <v>#REF!</v>
      </c>
      <c r="J55" s="167" t="e">
        <f t="shared" si="12"/>
        <v>#REF!</v>
      </c>
      <c r="K55" s="167" t="e">
        <f t="shared" si="12"/>
        <v>#REF!</v>
      </c>
      <c r="L55" s="167">
        <f t="shared" si="12"/>
        <v>226432.27428266164</v>
      </c>
      <c r="M55" s="167">
        <f t="shared" si="12"/>
        <v>1763.167298801269</v>
      </c>
      <c r="N55" s="167">
        <f t="shared" si="12"/>
        <v>1111.509414324471</v>
      </c>
      <c r="O55" s="167">
        <f t="shared" si="12"/>
        <v>3041.8144394638102</v>
      </c>
      <c r="P55" s="167">
        <f t="shared" si="12"/>
        <v>30671.770882600591</v>
      </c>
      <c r="Q55" s="167">
        <f t="shared" si="12"/>
        <v>3041.8144394638111</v>
      </c>
      <c r="R55" s="167">
        <f t="shared" si="12"/>
        <v>21566.205839479284</v>
      </c>
      <c r="S55" s="167">
        <f t="shared" si="12"/>
        <v>4831.041900920296</v>
      </c>
      <c r="T55" s="145">
        <f t="shared" si="2"/>
        <v>0</v>
      </c>
      <c r="U55" s="146">
        <f t="shared" si="4"/>
        <v>104.8780487804878</v>
      </c>
    </row>
    <row r="56" spans="1:25" s="158" customFormat="1" ht="28.5" hidden="1">
      <c r="A56" s="155">
        <v>9</v>
      </c>
      <c r="B56" s="64" t="s">
        <v>87</v>
      </c>
      <c r="C56" s="168" t="s">
        <v>147</v>
      </c>
      <c r="D56" s="156" t="s">
        <v>89</v>
      </c>
      <c r="E56" s="144" t="str">
        <f>IFERROR(E55/E59*1000,"-")</f>
        <v>-</v>
      </c>
      <c r="F56" s="144" t="str">
        <f t="shared" ref="F56:G56" si="13">IFERROR(F55/F59*1000,"-")</f>
        <v>-</v>
      </c>
      <c r="G56" s="144" t="str">
        <f t="shared" si="13"/>
        <v>-</v>
      </c>
      <c r="H56" s="144">
        <f>IFERROR(H55/H62*1000,"-")</f>
        <v>1696.3819877687499</v>
      </c>
      <c r="I56" s="144" t="str">
        <f>IFERROR(I55/I59*1000,"-")</f>
        <v>-</v>
      </c>
      <c r="J56" s="144" t="str">
        <f t="shared" ref="J56" si="14">IFERROR(J55/J59*1000,"-")</f>
        <v>-</v>
      </c>
      <c r="K56" s="144" t="str">
        <f>IFERROR(K55/K59*1000,"-")</f>
        <v>-</v>
      </c>
      <c r="L56" s="144">
        <f>IFERROR(L55/L62*1000,"-")</f>
        <v>1532.3376807336608</v>
      </c>
      <c r="M56" s="144"/>
      <c r="N56" s="144">
        <f>IFERROR(N55/N62*1000,"-")</f>
        <v>2643.5874159866094</v>
      </c>
      <c r="O56" s="144"/>
      <c r="P56" s="144">
        <f>IFERROR(P55/P62*1000,"-")</f>
        <v>2643.5874159866094</v>
      </c>
      <c r="Q56" s="144"/>
      <c r="R56" s="144">
        <f>IFERROR(R55/R62*1000,"-")</f>
        <v>4198.5735256185308</v>
      </c>
      <c r="S56" s="144"/>
      <c r="T56" s="145"/>
      <c r="U56" s="146">
        <f t="shared" si="4"/>
        <v>0.63590004079275109</v>
      </c>
    </row>
    <row r="57" spans="1:25" s="158" customFormat="1" ht="28.5" hidden="1">
      <c r="A57" s="155"/>
      <c r="B57" s="48" t="s">
        <v>90</v>
      </c>
      <c r="C57" s="143" t="s">
        <v>148</v>
      </c>
      <c r="D57" s="156" t="s">
        <v>89</v>
      </c>
      <c r="E57" s="144" t="str">
        <f>IFERROR(E23/$E$59*1000,"-")</f>
        <v>-</v>
      </c>
      <c r="F57" s="144" t="str">
        <f t="shared" ref="F57:G57" si="15">IFERROR(F23/$E$59*1000,"-")</f>
        <v>-</v>
      </c>
      <c r="G57" s="144" t="str">
        <f t="shared" si="15"/>
        <v>-</v>
      </c>
      <c r="H57" s="144">
        <f>IFERROR(H23/$H$62*1000,"-")</f>
        <v>1188.7124345270117</v>
      </c>
      <c r="I57" s="144">
        <f>IFERROR(I23/$I$59*1000,"-")</f>
        <v>1030.2222818155926</v>
      </c>
      <c r="J57" s="144">
        <f t="shared" ref="J57:K57" si="16">IFERROR(J23/$I$59*1000,"-")</f>
        <v>1051.6142261868422</v>
      </c>
      <c r="K57" s="144">
        <f t="shared" si="16"/>
        <v>1366.6796860016136</v>
      </c>
      <c r="L57" s="147">
        <f>IFERROR(L23/L62*1000,"-")</f>
        <v>1032.2980952609971</v>
      </c>
      <c r="M57" s="147"/>
      <c r="N57" s="147">
        <f>IFERROR(N23/N62*1000,"-")</f>
        <v>2091.8617963161332</v>
      </c>
      <c r="O57" s="147"/>
      <c r="P57" s="147">
        <f>IFERROR(P23/P62*1000,"-")</f>
        <v>2091.8617963161337</v>
      </c>
      <c r="Q57" s="147"/>
      <c r="R57" s="147">
        <f>IFERROR(R23/R62*1000,"-")</f>
        <v>3574.5229706163377</v>
      </c>
      <c r="S57" s="147"/>
      <c r="T57" s="145"/>
      <c r="U57" s="146">
        <f t="shared" si="4"/>
        <v>0.44559674121558851</v>
      </c>
    </row>
    <row r="58" spans="1:25" s="158" customFormat="1" ht="28.5" hidden="1">
      <c r="A58" s="155"/>
      <c r="B58" s="48" t="s">
        <v>92</v>
      </c>
      <c r="C58" s="143" t="s">
        <v>149</v>
      </c>
      <c r="D58" s="156" t="s">
        <v>89</v>
      </c>
      <c r="E58" s="169" t="str">
        <f>IFERROR((E55-E23)*1000/E59,"-")</f>
        <v>-</v>
      </c>
      <c r="F58" s="169" t="str">
        <f t="shared" ref="F58:G58" si="17">IFERROR((F55-F23)*1000/F59,"-")</f>
        <v>-</v>
      </c>
      <c r="G58" s="169" t="str">
        <f t="shared" si="17"/>
        <v>-</v>
      </c>
      <c r="H58" s="169">
        <f>IFERROR((H55-H23)*1000/H62,"-")</f>
        <v>507.66955324173813</v>
      </c>
      <c r="I58" s="169" t="str">
        <f>IFERROR((I55-I23)*1000/I59,"-")</f>
        <v>-</v>
      </c>
      <c r="J58" s="169" t="str">
        <f t="shared" ref="J58:K58" si="18">IFERROR((J55-J23)*1000/J59,"-")</f>
        <v>-</v>
      </c>
      <c r="K58" s="169" t="str">
        <f t="shared" si="18"/>
        <v>-</v>
      </c>
      <c r="L58" s="147">
        <f>IFERROR((L55-L23)*1000/L62,"-")</f>
        <v>500.03958547266387</v>
      </c>
      <c r="M58" s="147"/>
      <c r="N58" s="147">
        <f>IFERROR((N55-N23)*1000/N62,"-")</f>
        <v>551.72561967047625</v>
      </c>
      <c r="O58" s="147"/>
      <c r="P58" s="147">
        <f>IFERROR((P55-P23)*1000/P62,"-")</f>
        <v>551.72561967047557</v>
      </c>
      <c r="Q58" s="147"/>
      <c r="R58" s="147">
        <f>IFERROR((R55-R23)*1000/R62,"-")</f>
        <v>624.05055500219351</v>
      </c>
      <c r="S58" s="147"/>
      <c r="T58" s="145"/>
      <c r="U58" s="146">
        <f t="shared" si="4"/>
        <v>0.1903032995771626</v>
      </c>
    </row>
    <row r="59" spans="1:25" s="158" customFormat="1" ht="28.5">
      <c r="A59" s="155">
        <v>10</v>
      </c>
      <c r="B59" s="64" t="s">
        <v>87</v>
      </c>
      <c r="C59" s="170" t="s">
        <v>150</v>
      </c>
      <c r="D59" s="156" t="s">
        <v>97</v>
      </c>
      <c r="E59" s="144">
        <v>97300.159000000014</v>
      </c>
      <c r="F59" s="144">
        <v>99005.488480000015</v>
      </c>
      <c r="G59" s="144">
        <v>143962.22000000003</v>
      </c>
      <c r="H59" s="144">
        <v>143336.47</v>
      </c>
      <c r="I59" s="144">
        <v>86365.337</v>
      </c>
      <c r="J59" s="144">
        <v>89703.772320000004</v>
      </c>
      <c r="K59" s="144">
        <v>128473.83000000002</v>
      </c>
      <c r="L59" s="144">
        <v>128423.59000000001</v>
      </c>
      <c r="M59" s="144">
        <v>128423.59000000001</v>
      </c>
      <c r="N59" s="144">
        <v>365.40999999999997</v>
      </c>
      <c r="O59" s="144">
        <v>365.40999999999997</v>
      </c>
      <c r="P59" s="144">
        <v>10083.379999999997</v>
      </c>
      <c r="Q59" s="144">
        <v>10083.379999999997</v>
      </c>
      <c r="R59" s="144">
        <v>4464.0899999999983</v>
      </c>
      <c r="S59" s="144">
        <v>4464.0899999999983</v>
      </c>
      <c r="T59" s="145">
        <f>L59+N59+P59+R59-H59</f>
        <v>0</v>
      </c>
      <c r="U59" s="146">
        <f t="shared" si="4"/>
        <v>53.730626578967275</v>
      </c>
    </row>
    <row r="60" spans="1:25" s="158" customFormat="1" ht="14.25" hidden="1">
      <c r="A60" s="155">
        <v>11</v>
      </c>
      <c r="B60" s="64" t="s">
        <v>98</v>
      </c>
      <c r="C60" s="141" t="s">
        <v>151</v>
      </c>
      <c r="D60" s="156" t="s">
        <v>97</v>
      </c>
      <c r="E60" s="160" t="s">
        <v>27</v>
      </c>
      <c r="F60" s="160" t="s">
        <v>27</v>
      </c>
      <c r="G60" s="160" t="s">
        <v>27</v>
      </c>
      <c r="H60" s="160" t="s">
        <v>27</v>
      </c>
      <c r="I60" s="160" t="s">
        <v>27</v>
      </c>
      <c r="J60" s="160" t="s">
        <v>27</v>
      </c>
      <c r="K60" s="160" t="s">
        <v>27</v>
      </c>
      <c r="L60" s="160" t="s">
        <v>27</v>
      </c>
      <c r="M60" s="160"/>
      <c r="N60" s="160" t="s">
        <v>27</v>
      </c>
      <c r="O60" s="160"/>
      <c r="P60" s="160" t="s">
        <v>27</v>
      </c>
      <c r="Q60" s="160"/>
      <c r="R60" s="160" t="s">
        <v>27</v>
      </c>
      <c r="S60" s="160"/>
      <c r="T60" s="145"/>
      <c r="Y60" s="158">
        <v>365.40999999999997</v>
      </c>
    </row>
    <row r="61" spans="1:25" s="158" customFormat="1" ht="28.5" hidden="1">
      <c r="A61" s="155">
        <v>12</v>
      </c>
      <c r="B61" s="64" t="s">
        <v>100</v>
      </c>
      <c r="C61" s="168" t="s">
        <v>152</v>
      </c>
      <c r="D61" s="156" t="s">
        <v>89</v>
      </c>
      <c r="E61" s="171" t="s">
        <v>27</v>
      </c>
      <c r="F61" s="171" t="s">
        <v>27</v>
      </c>
      <c r="G61" s="171" t="s">
        <v>27</v>
      </c>
      <c r="H61" s="171" t="s">
        <v>27</v>
      </c>
      <c r="I61" s="171" t="s">
        <v>27</v>
      </c>
      <c r="J61" s="171" t="s">
        <v>27</v>
      </c>
      <c r="K61" s="171" t="s">
        <v>27</v>
      </c>
      <c r="L61" s="171" t="s">
        <v>27</v>
      </c>
      <c r="M61" s="171"/>
      <c r="N61" s="171" t="s">
        <v>27</v>
      </c>
      <c r="O61" s="171"/>
      <c r="P61" s="171" t="s">
        <v>27</v>
      </c>
      <c r="Q61" s="171"/>
      <c r="R61" s="171" t="s">
        <v>27</v>
      </c>
      <c r="S61" s="171"/>
      <c r="T61" s="145"/>
      <c r="Y61" s="158">
        <v>10083.379999999997</v>
      </c>
    </row>
    <row r="62" spans="1:25" s="158" customFormat="1" ht="57" hidden="1">
      <c r="A62" s="155">
        <v>13</v>
      </c>
      <c r="B62" s="45" t="s">
        <v>85</v>
      </c>
      <c r="C62" s="172" t="s">
        <v>153</v>
      </c>
      <c r="D62" s="173" t="s">
        <v>97</v>
      </c>
      <c r="E62" s="174">
        <v>112564.459</v>
      </c>
      <c r="F62" s="174">
        <v>115336.33668000002</v>
      </c>
      <c r="G62" s="174">
        <v>166227.62453685596</v>
      </c>
      <c r="H62" s="171">
        <v>164928.514</v>
      </c>
      <c r="I62" s="171">
        <v>99230.523093067546</v>
      </c>
      <c r="J62" s="171">
        <v>103701.37104286466</v>
      </c>
      <c r="K62" s="171">
        <v>148343.77780539828</v>
      </c>
      <c r="L62" s="171">
        <v>147769.17459489033</v>
      </c>
      <c r="M62" s="171">
        <f>L62</f>
        <v>147769.17459489033</v>
      </c>
      <c r="N62" s="171">
        <v>420.45494981660977</v>
      </c>
      <c r="O62" s="171">
        <f>N62</f>
        <v>420.45494981660977</v>
      </c>
      <c r="P62" s="171">
        <v>11602.328978084361</v>
      </c>
      <c r="Q62" s="171">
        <f>P62</f>
        <v>11602.328978084361</v>
      </c>
      <c r="R62" s="171">
        <v>5136.5554772086944</v>
      </c>
      <c r="S62" s="171">
        <f>R62</f>
        <v>5136.5554772086944</v>
      </c>
      <c r="T62" s="145">
        <f>L62+N62+P62+R62-H62</f>
        <v>0</v>
      </c>
      <c r="Y62" s="158">
        <v>4464.0899999999983</v>
      </c>
    </row>
    <row r="63" spans="1:25" s="158" customFormat="1" ht="24" hidden="1">
      <c r="A63" s="155">
        <v>14</v>
      </c>
      <c r="B63" s="45" t="s">
        <v>154</v>
      </c>
      <c r="C63" s="46" t="s">
        <v>155</v>
      </c>
      <c r="D63" s="175" t="s">
        <v>89</v>
      </c>
      <c r="E63" s="176" t="str">
        <f>IFERROR((E55-E49)*1000/E62,"-")</f>
        <v>-</v>
      </c>
      <c r="F63" s="176" t="str">
        <f>IFERROR((F55-F49)*1000/F62,"-")</f>
        <v>-</v>
      </c>
      <c r="G63" s="176" t="str">
        <f>IFERROR((G55-G49)*1000/G59,"-")</f>
        <v>-</v>
      </c>
      <c r="H63" s="176">
        <f>IFERROR((H55-H49)*1000/H62,"-")</f>
        <v>1617.4804999655521</v>
      </c>
      <c r="I63" s="176" t="str">
        <f>IFERROR((I55-I49)*1000/I62,"-")</f>
        <v>-</v>
      </c>
      <c r="J63" s="176" t="str">
        <f>IFERROR((J55-J49)*1000/J62,"-")</f>
        <v>-</v>
      </c>
      <c r="K63" s="176" t="str">
        <f>IFERROR((K55-K49)*1000/K62,"-")</f>
        <v>-</v>
      </c>
      <c r="L63" s="176">
        <f>IFERROR((L55-L49)*1000/L62,"-")</f>
        <v>1461.0661606995372</v>
      </c>
      <c r="M63" s="176"/>
      <c r="N63" s="176">
        <f>IFERROR((N55-N49)*1000/N62,"-")</f>
        <v>2520.6298617546736</v>
      </c>
      <c r="O63" s="176"/>
      <c r="P63" s="176">
        <f>IFERROR((P55-P49)*1000/P62,"-")</f>
        <v>2520.629861754674</v>
      </c>
      <c r="Q63" s="176"/>
      <c r="R63" s="176">
        <f>IFERROR((R55-R49)*1000/R62,"-")</f>
        <v>4003.2910360548785</v>
      </c>
      <c r="S63" s="176"/>
      <c r="T63" s="145"/>
    </row>
    <row r="64" spans="1:25" s="184" customFormat="1" ht="15.75" hidden="1">
      <c r="A64" s="177"/>
      <c r="B64" s="177"/>
      <c r="C64" s="178"/>
      <c r="D64" s="179"/>
      <c r="E64" s="180"/>
      <c r="F64" s="180"/>
      <c r="G64" s="180"/>
      <c r="H64" s="181">
        <f>H55-H16</f>
        <v>0</v>
      </c>
      <c r="I64" s="180"/>
      <c r="J64" s="180"/>
      <c r="K64" s="180"/>
      <c r="L64" s="180"/>
      <c r="M64" s="180"/>
      <c r="N64" s="180"/>
      <c r="O64" s="182"/>
      <c r="P64" s="182"/>
      <c r="Q64" s="182"/>
      <c r="R64" s="182"/>
      <c r="S64" s="182"/>
      <c r="T64" s="183"/>
    </row>
    <row r="65" spans="1:20" ht="15" hidden="1">
      <c r="A65" s="185"/>
      <c r="B65" s="185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186"/>
      <c r="P65" s="186"/>
      <c r="Q65" s="186"/>
      <c r="R65" s="187"/>
      <c r="S65" s="187"/>
      <c r="T65" s="183"/>
    </row>
    <row r="66" spans="1:20" ht="15" hidden="1">
      <c r="A66" s="188"/>
      <c r="B66" s="188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189"/>
      <c r="P66" s="189"/>
      <c r="Q66" s="189"/>
      <c r="R66" s="190"/>
      <c r="S66" s="190"/>
      <c r="T66" s="183"/>
    </row>
    <row r="67" spans="1:20" ht="15.75" hidden="1">
      <c r="A67" s="188"/>
      <c r="B67" s="188"/>
      <c r="C67" s="97"/>
      <c r="D67" s="189"/>
      <c r="E67" s="189"/>
      <c r="F67" s="189"/>
      <c r="G67" s="189"/>
      <c r="H67" s="189"/>
      <c r="I67" s="189"/>
      <c r="J67" s="204"/>
      <c r="K67" s="205"/>
      <c r="L67" s="205"/>
      <c r="M67" s="205"/>
      <c r="N67" s="189"/>
      <c r="O67" s="189"/>
      <c r="P67" s="97"/>
      <c r="Q67" s="97"/>
      <c r="R67" s="190"/>
      <c r="S67" s="190"/>
      <c r="T67" s="183"/>
    </row>
    <row r="68" spans="1:20" ht="15" hidden="1">
      <c r="A68" s="188"/>
      <c r="B68" s="188"/>
      <c r="C68" s="191"/>
      <c r="D68" s="190"/>
      <c r="E68" s="190"/>
      <c r="F68" s="190"/>
      <c r="G68" s="190"/>
      <c r="H68" s="190"/>
      <c r="I68" s="190"/>
      <c r="J68" s="206"/>
      <c r="K68" s="206"/>
      <c r="L68" s="206"/>
      <c r="M68" s="206"/>
      <c r="N68" s="190"/>
      <c r="O68" s="190"/>
      <c r="P68" s="192"/>
      <c r="Q68" s="192"/>
      <c r="R68" s="190"/>
      <c r="S68" s="190"/>
      <c r="T68" s="183"/>
    </row>
    <row r="69" spans="1:20" ht="15" hidden="1">
      <c r="A69" s="188"/>
      <c r="B69" s="188"/>
      <c r="D69" s="190"/>
      <c r="E69" s="190"/>
      <c r="F69" s="190"/>
      <c r="G69" s="190" t="e">
        <f>G55/G59*1000</f>
        <v>#REF!</v>
      </c>
      <c r="H69" s="190"/>
      <c r="I69" s="190"/>
      <c r="J69" s="190"/>
      <c r="K69" s="190" t="e">
        <f>K55/K59*1000</f>
        <v>#REF!</v>
      </c>
      <c r="L69" s="190"/>
      <c r="M69" s="190"/>
      <c r="N69" s="190"/>
      <c r="O69" s="190"/>
      <c r="P69" s="190"/>
      <c r="Q69" s="190"/>
      <c r="R69" s="190"/>
      <c r="S69" s="190"/>
      <c r="T69" s="183"/>
    </row>
    <row r="70" spans="1:20" ht="15" hidden="1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5" hidden="1">
      <c r="C71" s="9"/>
      <c r="D71" s="9"/>
      <c r="E71" s="9"/>
      <c r="F71" s="9"/>
      <c r="G71" s="9"/>
      <c r="H71" s="9"/>
      <c r="I71" s="9"/>
      <c r="J71" s="9"/>
      <c r="K71" s="9"/>
      <c r="L71" s="102">
        <f>L63-M47</f>
        <v>-220.09335676213777</v>
      </c>
      <c r="M71" s="9"/>
      <c r="N71" s="9"/>
      <c r="O71" s="9"/>
      <c r="P71" s="9"/>
      <c r="Q71" s="9"/>
      <c r="R71" s="9"/>
      <c r="S71" s="9"/>
      <c r="T71" s="9"/>
    </row>
    <row r="72" spans="1:20" ht="15" hidden="1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customHeight="1">
      <c r="L73" s="117">
        <f>L55/L59*1000</f>
        <v>1763.1672988012688</v>
      </c>
      <c r="M73" s="117">
        <f t="shared" ref="M73:R73" si="19">M55/M59*1000</f>
        <v>13.729310158680883</v>
      </c>
      <c r="N73" s="117">
        <f t="shared" si="19"/>
        <v>3041.8144394638107</v>
      </c>
      <c r="O73" s="117">
        <f t="shared" si="19"/>
        <v>8324.3875084529991</v>
      </c>
      <c r="P73" s="117">
        <f t="shared" si="19"/>
        <v>3041.8144394638107</v>
      </c>
      <c r="Q73" s="117">
        <f t="shared" si="19"/>
        <v>301.66615157455254</v>
      </c>
      <c r="R73" s="117">
        <f t="shared" si="19"/>
        <v>4831.0419009202978</v>
      </c>
    </row>
  </sheetData>
  <mergeCells count="14">
    <mergeCell ref="J68:M68"/>
    <mergeCell ref="B5:S5"/>
    <mergeCell ref="B6:S6"/>
    <mergeCell ref="B9:S9"/>
    <mergeCell ref="A10:A11"/>
    <mergeCell ref="B10:B11"/>
    <mergeCell ref="C10:C11"/>
    <mergeCell ref="D10:D11"/>
    <mergeCell ref="E10:H10"/>
    <mergeCell ref="B15:R15"/>
    <mergeCell ref="C20:R20"/>
    <mergeCell ref="C65:N65"/>
    <mergeCell ref="C66:N66"/>
    <mergeCell ref="J67:M67"/>
  </mergeCells>
  <conditionalFormatting sqref="C1">
    <cfRule type="containsText" dxfId="1" priority="1" operator="containsText" text="Для корек">
      <formula>NOT(ISERROR(SEARCH("Для корек",C1)))</formula>
    </cfRule>
  </conditionalFormatting>
  <pageMargins left="0.51181102362204722" right="0.11811023622047245" top="0.39370078740157483" bottom="0.39370078740157483" header="0" footer="0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B69"/>
  <sheetViews>
    <sheetView tabSelected="1" view="pageBreakPreview" zoomScale="115" zoomScaleSheetLayoutView="115" workbookViewId="0">
      <selection activeCell="G49" sqref="G49"/>
    </sheetView>
  </sheetViews>
  <sheetFormatPr defaultColWidth="9.140625" defaultRowHeight="15"/>
  <cols>
    <col min="1" max="1" width="8.5703125" style="95" customWidth="1"/>
    <col min="2" max="2" width="57" style="4" customWidth="1"/>
    <col min="3" max="3" width="7.5703125" style="4" customWidth="1"/>
    <col min="4" max="6" width="10.140625" style="4" hidden="1" customWidth="1"/>
    <col min="7" max="7" width="12.5703125" style="4" customWidth="1"/>
    <col min="8" max="8" width="11.85546875" style="4" hidden="1" customWidth="1"/>
    <col min="9" max="9" width="16.28515625" style="4" customWidth="1"/>
    <col min="10" max="10" width="11" style="4" hidden="1" customWidth="1"/>
    <col min="11" max="11" width="18" style="4" customWidth="1"/>
    <col min="12" max="12" width="15.42578125" style="4" customWidth="1"/>
    <col min="13" max="13" width="7.7109375" style="4" customWidth="1"/>
    <col min="14" max="14" width="10.140625" style="4" customWidth="1"/>
    <col min="15" max="17" width="7.7109375" style="4" customWidth="1"/>
    <col min="18" max="18" width="11" style="4" customWidth="1"/>
    <col min="19" max="21" width="7.7109375" style="4" customWidth="1"/>
    <col min="22" max="22" width="10.42578125" style="4" customWidth="1"/>
    <col min="23" max="25" width="9.140625" style="4" customWidth="1"/>
    <col min="26" max="16384" width="9.140625" style="4"/>
  </cols>
  <sheetData>
    <row r="1" spans="1:28" ht="14.45" customHeight="1">
      <c r="A1" s="1"/>
      <c r="B1" s="2"/>
      <c r="C1" s="3"/>
      <c r="E1" s="5"/>
      <c r="F1" s="5"/>
      <c r="H1" s="6"/>
      <c r="I1" s="6"/>
      <c r="J1" s="6"/>
      <c r="K1" s="195" t="s">
        <v>3</v>
      </c>
      <c r="L1" s="8" t="s">
        <v>0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8" ht="76.5" hidden="1" customHeight="1">
      <c r="A2" s="10" t="s">
        <v>1</v>
      </c>
      <c r="B2" s="11"/>
      <c r="C2" s="10"/>
      <c r="D2" s="10"/>
      <c r="E2" s="10"/>
      <c r="F2" s="10"/>
      <c r="G2" s="12"/>
      <c r="H2" s="13"/>
      <c r="I2" s="13"/>
      <c r="J2" s="13"/>
      <c r="K2" s="1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8" hidden="1">
      <c r="A3" s="14" t="s">
        <v>2</v>
      </c>
      <c r="B3" s="11"/>
      <c r="C3" s="14"/>
      <c r="D3" s="14"/>
      <c r="E3" s="14"/>
      <c r="F3" s="14"/>
      <c r="G3" s="12"/>
      <c r="H3" s="13"/>
      <c r="I3" s="13"/>
      <c r="J3" s="13"/>
      <c r="K3" s="13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8" hidden="1">
      <c r="A4" s="14" t="s">
        <v>159</v>
      </c>
      <c r="B4" s="11"/>
      <c r="C4" s="14"/>
      <c r="D4" s="14"/>
      <c r="E4" s="14"/>
      <c r="F4" s="14"/>
      <c r="G4" s="12"/>
      <c r="H4" s="13"/>
      <c r="I4" s="13"/>
      <c r="J4" s="13"/>
      <c r="K4" s="1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8" hidden="1">
      <c r="A5" s="14" t="s">
        <v>160</v>
      </c>
      <c r="B5" s="11"/>
      <c r="C5" s="14"/>
      <c r="D5" s="14"/>
      <c r="E5" s="14"/>
      <c r="F5" s="14"/>
      <c r="G5" s="12"/>
      <c r="H5" s="13"/>
      <c r="I5" s="13"/>
      <c r="J5" s="13"/>
      <c r="K5" s="13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8" ht="20.25" hidden="1" customHeight="1">
      <c r="A6" s="14"/>
      <c r="B6" s="11"/>
      <c r="C6" s="14"/>
      <c r="D6" s="14"/>
      <c r="E6" s="14"/>
      <c r="F6" s="14"/>
      <c r="G6" s="12"/>
      <c r="H6" s="13"/>
      <c r="I6" s="15"/>
      <c r="J6" s="16"/>
      <c r="K6" s="17" t="s">
        <v>3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8" ht="25.5" customHeight="1">
      <c r="A7" s="14" t="s">
        <v>4</v>
      </c>
      <c r="B7" s="18"/>
      <c r="C7" s="14"/>
      <c r="D7" s="14"/>
      <c r="E7" s="14"/>
      <c r="F7" s="14"/>
      <c r="G7" s="19"/>
      <c r="H7" s="20"/>
      <c r="I7" s="20"/>
      <c r="J7" s="20"/>
      <c r="K7" s="2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8">
      <c r="A8" s="222" t="s">
        <v>5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8">
      <c r="A9" s="208" t="s">
        <v>6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8" ht="76.5" hidden="1" customHeight="1">
      <c r="A10" s="223" t="s">
        <v>7</v>
      </c>
      <c r="B10" s="226" t="s">
        <v>8</v>
      </c>
      <c r="C10" s="229" t="s">
        <v>9</v>
      </c>
      <c r="D10" s="21" t="s">
        <v>10</v>
      </c>
      <c r="E10" s="22"/>
      <c r="F10" s="22"/>
      <c r="G10" s="23"/>
      <c r="H10" s="24" t="s">
        <v>11</v>
      </c>
      <c r="I10" s="25"/>
      <c r="J10" s="25"/>
      <c r="K10" s="2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8" ht="25.5" customHeight="1">
      <c r="A11" s="224"/>
      <c r="B11" s="227"/>
      <c r="C11" s="230"/>
      <c r="D11" s="27"/>
      <c r="E11" s="28"/>
      <c r="F11" s="28"/>
      <c r="G11" s="232" t="s">
        <v>12</v>
      </c>
      <c r="H11" s="212" t="s">
        <v>13</v>
      </c>
      <c r="I11" s="213"/>
      <c r="J11" s="213"/>
      <c r="K11" s="214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30.75" customHeight="1">
      <c r="A12" s="225"/>
      <c r="B12" s="228"/>
      <c r="C12" s="231"/>
      <c r="D12" s="30"/>
      <c r="E12" s="31"/>
      <c r="F12" s="31"/>
      <c r="G12" s="233"/>
      <c r="H12" s="32" t="s">
        <v>14</v>
      </c>
      <c r="I12" s="32" t="s">
        <v>14</v>
      </c>
      <c r="J12" s="32" t="s">
        <v>15</v>
      </c>
      <c r="K12" s="32" t="s">
        <v>15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8" hidden="1">
      <c r="A13" s="33"/>
      <c r="B13" s="34"/>
      <c r="C13" s="35"/>
      <c r="D13" s="36">
        <v>2019</v>
      </c>
      <c r="E13" s="36">
        <v>2020</v>
      </c>
      <c r="F13" s="36" t="s">
        <v>157</v>
      </c>
      <c r="G13" s="36" t="s">
        <v>158</v>
      </c>
      <c r="H13" s="36" t="s">
        <v>158</v>
      </c>
      <c r="I13" s="36"/>
      <c r="J13" s="36" t="s">
        <v>158</v>
      </c>
      <c r="K13" s="36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8" ht="76.5" hidden="1" customHeight="1">
      <c r="A14" s="37">
        <v>1</v>
      </c>
      <c r="B14" s="38">
        <v>2</v>
      </c>
      <c r="C14" s="39">
        <v>3</v>
      </c>
      <c r="D14" s="40">
        <v>4</v>
      </c>
      <c r="E14" s="40">
        <v>5</v>
      </c>
      <c r="F14" s="40">
        <v>6</v>
      </c>
      <c r="G14" s="40">
        <v>7</v>
      </c>
      <c r="H14" s="40" t="s">
        <v>16</v>
      </c>
      <c r="I14" s="40"/>
      <c r="J14" s="40" t="s">
        <v>17</v>
      </c>
      <c r="K14" s="4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8" ht="12" customHeight="1">
      <c r="A15" s="41" t="s">
        <v>18</v>
      </c>
      <c r="B15" s="38">
        <v>2</v>
      </c>
      <c r="C15" s="42"/>
      <c r="D15" s="40"/>
      <c r="E15" s="40"/>
      <c r="F15" s="40"/>
      <c r="G15" s="40">
        <v>3</v>
      </c>
      <c r="H15" s="40"/>
      <c r="I15" s="40">
        <v>4</v>
      </c>
      <c r="J15" s="40"/>
      <c r="K15" s="40">
        <v>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12" customHeight="1">
      <c r="A16" s="41"/>
      <c r="B16" s="43" t="s">
        <v>19</v>
      </c>
      <c r="C16" s="42"/>
      <c r="D16" s="40"/>
      <c r="E16" s="40"/>
      <c r="F16" s="40"/>
      <c r="G16" s="44">
        <f>G18+G34+G38+G42+G43+G46</f>
        <v>1038.217062616746</v>
      </c>
      <c r="H16" s="44">
        <f>H18+H34+H38+H42+H43+H46</f>
        <v>233.80151977468066</v>
      </c>
      <c r="I16" s="44">
        <f>I44+I46</f>
        <v>104.09453029749143</v>
      </c>
      <c r="J16" s="44">
        <f>J18+J34+J38+J42+J43+J46</f>
        <v>804.41554284206518</v>
      </c>
      <c r="K16" s="44">
        <f>K44+K46</f>
        <v>128.12857572677243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8" customHeight="1">
      <c r="A17" s="215" t="s">
        <v>20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2" customHeight="1">
      <c r="A18" s="45">
        <v>1</v>
      </c>
      <c r="B18" s="46" t="s">
        <v>21</v>
      </c>
      <c r="C18" s="42" t="s">
        <v>22</v>
      </c>
      <c r="D18" s="47">
        <f>D19+D25+D26+D30</f>
        <v>0</v>
      </c>
      <c r="E18" s="47">
        <f t="shared" ref="E18:F18" si="0">E19+E25+E26+E30</f>
        <v>0</v>
      </c>
      <c r="F18" s="47">
        <f t="shared" si="0"/>
        <v>598.21521227866128</v>
      </c>
      <c r="G18" s="47">
        <f>G19+G25+G26+G30</f>
        <v>965.7323124532893</v>
      </c>
      <c r="H18" s="47">
        <f>H19+H25+H26+H30</f>
        <v>216.55175656144198</v>
      </c>
      <c r="I18" s="47">
        <f>I19+I25+I26+I30</f>
        <v>96.41448612517172</v>
      </c>
      <c r="J18" s="47">
        <f t="shared" ref="J18:K18" si="1">J19+J25+J26+J30</f>
        <v>749.18055589184723</v>
      </c>
      <c r="K18" s="47">
        <f t="shared" si="1"/>
        <v>119.33065993412868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2" customHeight="1">
      <c r="A19" s="48" t="s">
        <v>23</v>
      </c>
      <c r="B19" s="49" t="s">
        <v>24</v>
      </c>
      <c r="C19" s="42" t="s">
        <v>22</v>
      </c>
      <c r="D19" s="50">
        <f>SUM(D20:D23)</f>
        <v>0</v>
      </c>
      <c r="E19" s="50">
        <f t="shared" ref="E19:F19" si="2">SUM(E20:E23)</f>
        <v>0</v>
      </c>
      <c r="F19" s="50">
        <f t="shared" si="2"/>
        <v>382.33921083996984</v>
      </c>
      <c r="G19" s="50">
        <f>SUM(G20:G23)</f>
        <v>716.00661745921502</v>
      </c>
      <c r="H19" s="50">
        <f>SUM(H20:H23)</f>
        <v>150.75174609232909</v>
      </c>
      <c r="I19" s="50">
        <f>SUM(I20:I23)</f>
        <v>67.118606483528453</v>
      </c>
      <c r="J19" s="50">
        <f t="shared" ref="J19:K19" si="3">SUM(J20:J23)</f>
        <v>565.25487136688594</v>
      </c>
      <c r="K19" s="50">
        <f t="shared" si="3"/>
        <v>90.034686966607566</v>
      </c>
      <c r="L19" s="9"/>
      <c r="M19" s="5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2" customHeight="1">
      <c r="A20" s="48" t="s">
        <v>25</v>
      </c>
      <c r="B20" s="49" t="s">
        <v>26</v>
      </c>
      <c r="C20" s="42" t="s">
        <v>22</v>
      </c>
      <c r="D20" s="52" t="s">
        <v>27</v>
      </c>
      <c r="E20" s="52" t="s">
        <v>27</v>
      </c>
      <c r="F20" s="52">
        <v>187.39291919753785</v>
      </c>
      <c r="G20" s="52">
        <f>H20+J20</f>
        <v>294.00424039921512</v>
      </c>
      <c r="H20" s="53">
        <v>77.466926648020717</v>
      </c>
      <c r="I20" s="52">
        <f>H20/$I$59*1000</f>
        <v>34.490294805556736</v>
      </c>
      <c r="J20" s="53">
        <v>216.5373137511944</v>
      </c>
      <c r="K20" s="52">
        <f>J20/$K$59*1000</f>
        <v>34.49040467892727</v>
      </c>
      <c r="L20" s="54"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2" customHeight="1">
      <c r="A21" s="48" t="s">
        <v>28</v>
      </c>
      <c r="B21" s="49" t="s">
        <v>29</v>
      </c>
      <c r="C21" s="42" t="s">
        <v>22</v>
      </c>
      <c r="D21" s="52" t="s">
        <v>27</v>
      </c>
      <c r="E21" s="52" t="s">
        <v>27</v>
      </c>
      <c r="F21" s="52">
        <v>0</v>
      </c>
      <c r="G21" s="52">
        <f t="shared" ref="G21:G24" si="4">H21+J21</f>
        <v>0</v>
      </c>
      <c r="H21" s="52">
        <v>0</v>
      </c>
      <c r="I21" s="52">
        <f t="shared" ref="I21:I25" si="5">H21/$I$59*1000</f>
        <v>0</v>
      </c>
      <c r="J21" s="52">
        <v>0</v>
      </c>
      <c r="K21" s="52">
        <f t="shared" ref="K21:K25" si="6">J21/$K$59*1000</f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2" customHeight="1">
      <c r="A22" s="48" t="s">
        <v>30</v>
      </c>
      <c r="B22" s="49" t="s">
        <v>31</v>
      </c>
      <c r="C22" s="42" t="s">
        <v>22</v>
      </c>
      <c r="D22" s="52" t="s">
        <v>27</v>
      </c>
      <c r="E22" s="52" t="s">
        <v>27</v>
      </c>
      <c r="F22" s="52">
        <v>0</v>
      </c>
      <c r="G22" s="52">
        <f t="shared" si="4"/>
        <v>1.9977499999999999</v>
      </c>
      <c r="H22" s="53">
        <v>0.5263854443083622</v>
      </c>
      <c r="I22" s="52">
        <f t="shared" si="5"/>
        <v>0.23436051927088095</v>
      </c>
      <c r="J22" s="53">
        <v>1.4713645556916377</v>
      </c>
      <c r="K22" s="52">
        <f t="shared" si="6"/>
        <v>0.23436126585714001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2" customHeight="1">
      <c r="A23" s="55" t="s">
        <v>32</v>
      </c>
      <c r="B23" s="56" t="s">
        <v>33</v>
      </c>
      <c r="C23" s="57" t="s">
        <v>22</v>
      </c>
      <c r="D23" s="58" t="s">
        <v>27</v>
      </c>
      <c r="E23" s="58" t="s">
        <v>27</v>
      </c>
      <c r="F23" s="58">
        <v>194.94629164243202</v>
      </c>
      <c r="G23" s="58">
        <f>H23+J23</f>
        <v>420.00462705999996</v>
      </c>
      <c r="H23" s="59">
        <v>72.758434000000008</v>
      </c>
      <c r="I23" s="52">
        <f t="shared" si="5"/>
        <v>32.393951158700837</v>
      </c>
      <c r="J23" s="59">
        <v>347.24619305999994</v>
      </c>
      <c r="K23" s="52">
        <f t="shared" si="6"/>
        <v>55.309921021823158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2" customHeight="1">
      <c r="A24" s="55" t="s">
        <v>34</v>
      </c>
      <c r="B24" s="60" t="s">
        <v>35</v>
      </c>
      <c r="C24" s="57" t="s">
        <v>22</v>
      </c>
      <c r="D24" s="58" t="s">
        <v>27</v>
      </c>
      <c r="E24" s="58" t="s">
        <v>27</v>
      </c>
      <c r="F24" s="58">
        <v>194.94629164243202</v>
      </c>
      <c r="G24" s="58">
        <f t="shared" si="4"/>
        <v>420.00462705999996</v>
      </c>
      <c r="H24" s="59">
        <v>72.758434000000008</v>
      </c>
      <c r="I24" s="52">
        <f t="shared" si="5"/>
        <v>32.393951158700837</v>
      </c>
      <c r="J24" s="59">
        <v>347.24619305999994</v>
      </c>
      <c r="K24" s="52">
        <f t="shared" si="6"/>
        <v>55.309921021823158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2" customHeight="1">
      <c r="A25" s="61" t="s">
        <v>36</v>
      </c>
      <c r="B25" s="62" t="s">
        <v>37</v>
      </c>
      <c r="C25" s="39" t="s">
        <v>22</v>
      </c>
      <c r="D25" s="52">
        <v>0</v>
      </c>
      <c r="E25" s="52">
        <v>0</v>
      </c>
      <c r="F25" s="52">
        <v>116.57789568000003</v>
      </c>
      <c r="G25" s="52">
        <f>H25+J25</f>
        <v>152.49722942361603</v>
      </c>
      <c r="H25" s="53">
        <v>40.181364968561823</v>
      </c>
      <c r="I25" s="52">
        <f t="shared" si="5"/>
        <v>17.889790952366074</v>
      </c>
      <c r="J25" s="53">
        <v>112.31586445505421</v>
      </c>
      <c r="K25" s="52">
        <f t="shared" si="6"/>
        <v>17.889847942648153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2" customHeight="1">
      <c r="A26" s="61" t="s">
        <v>38</v>
      </c>
      <c r="B26" s="49" t="s">
        <v>39</v>
      </c>
      <c r="C26" s="42" t="s">
        <v>22</v>
      </c>
      <c r="D26" s="50">
        <f t="shared" ref="D26" si="7">SUM(D27:D29)</f>
        <v>0</v>
      </c>
      <c r="E26" s="50">
        <f t="shared" ref="E26:F26" si="8">SUM(E27:E29)</f>
        <v>0</v>
      </c>
      <c r="F26" s="50">
        <f t="shared" si="8"/>
        <v>91.140867049600018</v>
      </c>
      <c r="G26" s="47">
        <f>SUM(G27:G29)</f>
        <v>88.724020473195537</v>
      </c>
      <c r="H26" s="50">
        <f t="shared" ref="H26:K26" si="9">SUM(H27:H29)</f>
        <v>23.377816512380054</v>
      </c>
      <c r="I26" s="50">
        <f t="shared" si="9"/>
        <v>10.408413219821487</v>
      </c>
      <c r="J26" s="50">
        <f t="shared" si="9"/>
        <v>65.346203960815473</v>
      </c>
      <c r="K26" s="50">
        <f t="shared" si="9"/>
        <v>10.408446377190796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2" customHeight="1">
      <c r="A27" s="48" t="s">
        <v>40</v>
      </c>
      <c r="B27" s="49" t="s">
        <v>41</v>
      </c>
      <c r="C27" s="42" t="s">
        <v>22</v>
      </c>
      <c r="D27" s="52" t="s">
        <v>27</v>
      </c>
      <c r="E27" s="52" t="s">
        <v>27</v>
      </c>
      <c r="F27" s="52">
        <v>25.647137049600005</v>
      </c>
      <c r="G27" s="52">
        <f t="shared" ref="G27:G37" si="10">H27+J27</f>
        <v>33.54939047319553</v>
      </c>
      <c r="H27" s="53">
        <v>8.8399002930836001</v>
      </c>
      <c r="I27" s="52">
        <f>H27/$I$59*1000</f>
        <v>3.9357540095205361</v>
      </c>
      <c r="J27" s="53">
        <v>24.709490180111928</v>
      </c>
      <c r="K27" s="52">
        <f>J27/$K$59*1000</f>
        <v>3.9357665473825945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2" customHeight="1">
      <c r="A28" s="48" t="s">
        <v>42</v>
      </c>
      <c r="B28" s="49" t="s">
        <v>43</v>
      </c>
      <c r="C28" s="42" t="s">
        <v>22</v>
      </c>
      <c r="D28" s="52" t="s">
        <v>27</v>
      </c>
      <c r="E28" s="52" t="s">
        <v>27</v>
      </c>
      <c r="F28" s="52">
        <v>20.916</v>
      </c>
      <c r="G28" s="52">
        <f t="shared" si="10"/>
        <v>20.322400000000002</v>
      </c>
      <c r="H28" s="53">
        <v>5.3547318500374228</v>
      </c>
      <c r="I28" s="52">
        <f t="shared" ref="I28:I29" si="11">H28/$I$59*1000</f>
        <v>2.3840661828710057</v>
      </c>
      <c r="J28" s="53">
        <v>14.967668149962579</v>
      </c>
      <c r="K28" s="52">
        <f t="shared" ref="K28:K29" si="12">J28/$K$59*1000</f>
        <v>2.3840737776274024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2" customHeight="1">
      <c r="A29" s="48" t="s">
        <v>44</v>
      </c>
      <c r="B29" s="63" t="s">
        <v>45</v>
      </c>
      <c r="C29" s="42" t="s">
        <v>22</v>
      </c>
      <c r="D29" s="52" t="s">
        <v>27</v>
      </c>
      <c r="E29" s="52" t="s">
        <v>27</v>
      </c>
      <c r="F29" s="52">
        <v>44.577730000000017</v>
      </c>
      <c r="G29" s="52">
        <f t="shared" si="10"/>
        <v>34.852229999999999</v>
      </c>
      <c r="H29" s="53">
        <v>9.1831843692590311</v>
      </c>
      <c r="I29" s="52">
        <f t="shared" si="11"/>
        <v>4.0885930274299458</v>
      </c>
      <c r="J29" s="53">
        <v>25.669045630740968</v>
      </c>
      <c r="K29" s="52">
        <f t="shared" si="12"/>
        <v>4.0886060521807988</v>
      </c>
      <c r="L29" s="9"/>
      <c r="M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2" customHeight="1">
      <c r="A30" s="48" t="s">
        <v>46</v>
      </c>
      <c r="B30" s="49" t="s">
        <v>47</v>
      </c>
      <c r="C30" s="42" t="s">
        <v>22</v>
      </c>
      <c r="D30" s="50">
        <f t="shared" ref="D30:F30" si="13">SUM(D31:D33)</f>
        <v>0</v>
      </c>
      <c r="E30" s="50">
        <f t="shared" si="13"/>
        <v>0</v>
      </c>
      <c r="F30" s="50">
        <f t="shared" si="13"/>
        <v>8.157238709091466</v>
      </c>
      <c r="G30" s="47">
        <f>SUM(G31:G33)</f>
        <v>8.5044450972626073</v>
      </c>
      <c r="H30" s="50">
        <f t="shared" ref="H30:I30" si="14">SUM(H31:H33)</f>
        <v>2.2408289881710175</v>
      </c>
      <c r="I30" s="50">
        <f t="shared" si="14"/>
        <v>0.99767546945571894</v>
      </c>
      <c r="J30" s="50">
        <f>SUM(J31:J33)</f>
        <v>6.2636161090915889</v>
      </c>
      <c r="K30" s="50">
        <f>SUM(K31:K33)</f>
        <v>0.99767864768214876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2" customHeight="1">
      <c r="A31" s="48" t="s">
        <v>48</v>
      </c>
      <c r="B31" s="49" t="s">
        <v>49</v>
      </c>
      <c r="C31" s="42" t="s">
        <v>22</v>
      </c>
      <c r="D31" s="52" t="s">
        <v>27</v>
      </c>
      <c r="E31" s="52" t="s">
        <v>27</v>
      </c>
      <c r="F31" s="52">
        <v>6.5133326696858695</v>
      </c>
      <c r="G31" s="52">
        <f>H31+J31</f>
        <v>6.8686284405302711</v>
      </c>
      <c r="H31" s="53">
        <v>1.8098090519121912</v>
      </c>
      <c r="I31" s="52">
        <f>H31/$I$59*1000</f>
        <v>0.80577415993062984</v>
      </c>
      <c r="J31" s="53">
        <v>5.0588193886180797</v>
      </c>
      <c r="K31" s="52">
        <f>J31/$K$59*1000</f>
        <v>0.80577672683019785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2" customHeight="1">
      <c r="A32" s="48" t="s">
        <v>50</v>
      </c>
      <c r="B32" s="49" t="s">
        <v>41</v>
      </c>
      <c r="C32" s="42" t="s">
        <v>22</v>
      </c>
      <c r="D32" s="52" t="s">
        <v>27</v>
      </c>
      <c r="E32" s="52" t="s">
        <v>27</v>
      </c>
      <c r="F32" s="52">
        <v>1.3363075570276113</v>
      </c>
      <c r="G32" s="52">
        <f>H32+J32</f>
        <v>1.3818388352206539</v>
      </c>
      <c r="H32" s="53">
        <v>0.36409953659876043</v>
      </c>
      <c r="I32" s="52">
        <f t="shared" ref="I32:I33" si="15">H32/$I$59*1000</f>
        <v>0.162106603414332</v>
      </c>
      <c r="J32" s="53">
        <v>1.0177392986218934</v>
      </c>
      <c r="K32" s="52">
        <f t="shared" ref="K32:K33" si="16">J32/$K$59*1000</f>
        <v>0.16210711982623868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2" customHeight="1">
      <c r="A33" s="48" t="s">
        <v>51</v>
      </c>
      <c r="B33" s="49" t="s">
        <v>52</v>
      </c>
      <c r="C33" s="42" t="s">
        <v>22</v>
      </c>
      <c r="D33" s="52" t="s">
        <v>27</v>
      </c>
      <c r="E33" s="52" t="s">
        <v>27</v>
      </c>
      <c r="F33" s="52">
        <v>0.30759848237798515</v>
      </c>
      <c r="G33" s="52">
        <f>H33+J33</f>
        <v>0.25397782151168169</v>
      </c>
      <c r="H33" s="53">
        <v>6.6920399660065813E-2</v>
      </c>
      <c r="I33" s="52">
        <f t="shared" si="15"/>
        <v>2.9794706110757022E-2</v>
      </c>
      <c r="J33" s="53">
        <v>0.18705742185161586</v>
      </c>
      <c r="K33" s="52">
        <f t="shared" si="16"/>
        <v>2.9794801025712168E-2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2" customHeight="1">
      <c r="A34" s="64">
        <v>2</v>
      </c>
      <c r="B34" s="65" t="s">
        <v>53</v>
      </c>
      <c r="C34" s="39" t="s">
        <v>22</v>
      </c>
      <c r="D34" s="50">
        <f t="shared" ref="D34:F34" si="17">SUM(D35:D37)</f>
        <v>0</v>
      </c>
      <c r="E34" s="50">
        <f t="shared" si="17"/>
        <v>0</v>
      </c>
      <c r="F34" s="50">
        <f t="shared" si="17"/>
        <v>21.81131576635169</v>
      </c>
      <c r="G34" s="47">
        <f>SUM(G35:G37)</f>
        <v>24.195584460352244</v>
      </c>
      <c r="H34" s="50">
        <f t="shared" ref="H34:K34" si="18">SUM(H35:H37)</f>
        <v>6.3752739213930774</v>
      </c>
      <c r="I34" s="50">
        <f t="shared" si="18"/>
        <v>2.8384381119712727</v>
      </c>
      <c r="J34" s="50">
        <f t="shared" si="18"/>
        <v>17.820310538959166</v>
      </c>
      <c r="K34" s="50">
        <f t="shared" si="18"/>
        <v>2.8384471541892116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2" customHeight="1">
      <c r="A35" s="61" t="s">
        <v>54</v>
      </c>
      <c r="B35" s="66" t="s">
        <v>49</v>
      </c>
      <c r="C35" s="39" t="s">
        <v>22</v>
      </c>
      <c r="D35" s="52" t="s">
        <v>27</v>
      </c>
      <c r="E35" s="52" t="s">
        <v>27</v>
      </c>
      <c r="F35" s="52">
        <v>15.294801179073481</v>
      </c>
      <c r="G35" s="52">
        <f t="shared" si="10"/>
        <v>17.919169798368262</v>
      </c>
      <c r="H35" s="53">
        <v>4.721506773095264</v>
      </c>
      <c r="I35" s="52">
        <f>H35/$I$59*1000</f>
        <v>2.1021378745331862</v>
      </c>
      <c r="J35" s="53">
        <v>13.197663025272998</v>
      </c>
      <c r="K35" s="52">
        <f>J35/$K$59*1000</f>
        <v>2.102144571169875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2" customHeight="1">
      <c r="A36" s="61" t="s">
        <v>55</v>
      </c>
      <c r="B36" s="66" t="s">
        <v>56</v>
      </c>
      <c r="C36" s="39" t="s">
        <v>22</v>
      </c>
      <c r="D36" s="52" t="s">
        <v>27</v>
      </c>
      <c r="E36" s="52" t="s">
        <v>27</v>
      </c>
      <c r="F36" s="52">
        <v>2.9462902113878853</v>
      </c>
      <c r="G36" s="52">
        <f t="shared" si="10"/>
        <v>3.7188207285555119</v>
      </c>
      <c r="H36" s="53">
        <v>0.97986890326809684</v>
      </c>
      <c r="I36" s="52">
        <f t="shared" ref="I36:I37" si="19">H36/$I$59*1000</f>
        <v>0.43626317458119668</v>
      </c>
      <c r="J36" s="53">
        <v>2.738951825287415</v>
      </c>
      <c r="K36" s="52">
        <f t="shared" ref="K36:K37" si="20">J36/$K$59*1000</f>
        <v>0.43626456435492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2" customHeight="1">
      <c r="A37" s="61" t="s">
        <v>57</v>
      </c>
      <c r="B37" s="67" t="s">
        <v>52</v>
      </c>
      <c r="C37" s="39" t="s">
        <v>22</v>
      </c>
      <c r="D37" s="52" t="s">
        <v>27</v>
      </c>
      <c r="E37" s="52" t="s">
        <v>27</v>
      </c>
      <c r="F37" s="52">
        <v>3.5702243758903229</v>
      </c>
      <c r="G37" s="52">
        <f t="shared" si="10"/>
        <v>2.5575939334284712</v>
      </c>
      <c r="H37" s="53">
        <v>0.67389824502971729</v>
      </c>
      <c r="I37" s="52">
        <f t="shared" si="19"/>
        <v>0.30003706285688975</v>
      </c>
      <c r="J37" s="53">
        <v>1.8836956883987539</v>
      </c>
      <c r="K37" s="52">
        <f t="shared" si="20"/>
        <v>0.30003801866441665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2" customHeight="1">
      <c r="A38" s="45" t="s">
        <v>58</v>
      </c>
      <c r="B38" s="46" t="s">
        <v>59</v>
      </c>
      <c r="C38" s="39" t="s">
        <v>22</v>
      </c>
      <c r="D38" s="50">
        <f t="shared" ref="D38:K38" si="21">SUM(D39:D41)</f>
        <v>0</v>
      </c>
      <c r="E38" s="50">
        <f t="shared" si="21"/>
        <v>0</v>
      </c>
      <c r="F38" s="50">
        <f t="shared" si="21"/>
        <v>0</v>
      </c>
      <c r="G38" s="50">
        <f t="shared" si="21"/>
        <v>0</v>
      </c>
      <c r="H38" s="50">
        <f t="shared" si="21"/>
        <v>0</v>
      </c>
      <c r="I38" s="50">
        <f t="shared" si="21"/>
        <v>0</v>
      </c>
      <c r="J38" s="50">
        <f t="shared" si="21"/>
        <v>0</v>
      </c>
      <c r="K38" s="50">
        <f t="shared" si="21"/>
        <v>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2" customHeight="1">
      <c r="A39" s="48" t="s">
        <v>60</v>
      </c>
      <c r="B39" s="49" t="s">
        <v>49</v>
      </c>
      <c r="C39" s="39" t="s">
        <v>22</v>
      </c>
      <c r="D39" s="52" t="s">
        <v>27</v>
      </c>
      <c r="E39" s="52" t="s">
        <v>27</v>
      </c>
      <c r="F39" s="52" t="s">
        <v>27</v>
      </c>
      <c r="G39" s="52" t="s">
        <v>27</v>
      </c>
      <c r="H39" s="52" t="s">
        <v>27</v>
      </c>
      <c r="I39" s="52"/>
      <c r="J39" s="52" t="s">
        <v>27</v>
      </c>
      <c r="K39" s="52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2" customHeight="1">
      <c r="A40" s="48" t="s">
        <v>61</v>
      </c>
      <c r="B40" s="49" t="s">
        <v>41</v>
      </c>
      <c r="C40" s="39" t="s">
        <v>22</v>
      </c>
      <c r="D40" s="52" t="s">
        <v>27</v>
      </c>
      <c r="E40" s="52" t="s">
        <v>27</v>
      </c>
      <c r="F40" s="52" t="s">
        <v>27</v>
      </c>
      <c r="G40" s="52" t="s">
        <v>27</v>
      </c>
      <c r="H40" s="52" t="s">
        <v>27</v>
      </c>
      <c r="I40" s="52"/>
      <c r="J40" s="52" t="s">
        <v>27</v>
      </c>
      <c r="K40" s="52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2" customHeight="1">
      <c r="A41" s="61" t="s">
        <v>62</v>
      </c>
      <c r="B41" s="68" t="s">
        <v>63</v>
      </c>
      <c r="C41" s="39" t="s">
        <v>22</v>
      </c>
      <c r="D41" s="52" t="s">
        <v>27</v>
      </c>
      <c r="E41" s="52" t="s">
        <v>27</v>
      </c>
      <c r="F41" s="52" t="s">
        <v>27</v>
      </c>
      <c r="G41" s="52" t="s">
        <v>27</v>
      </c>
      <c r="H41" s="52" t="s">
        <v>27</v>
      </c>
      <c r="I41" s="52"/>
      <c r="J41" s="52" t="s">
        <v>27</v>
      </c>
      <c r="K41" s="5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2" customHeight="1">
      <c r="A42" s="64" t="s">
        <v>64</v>
      </c>
      <c r="B42" s="69" t="s">
        <v>65</v>
      </c>
      <c r="C42" s="39" t="s">
        <v>22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f>H42/$I$59*1000</f>
        <v>0</v>
      </c>
      <c r="J42" s="52">
        <v>0</v>
      </c>
      <c r="K42" s="52">
        <f>J42/$K$59*1000</f>
        <v>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2" customHeight="1">
      <c r="A43" s="64" t="s">
        <v>66</v>
      </c>
      <c r="B43" s="69" t="s">
        <v>67</v>
      </c>
      <c r="C43" s="39" t="s">
        <v>22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f>H43/$I$59*1000</f>
        <v>0</v>
      </c>
      <c r="J43" s="52">
        <v>0</v>
      </c>
      <c r="K43" s="52">
        <f>J43/$K$59*1000</f>
        <v>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s="71" customFormat="1" ht="12" customHeight="1">
      <c r="A44" s="64" t="s">
        <v>68</v>
      </c>
      <c r="B44" s="69" t="s">
        <v>69</v>
      </c>
      <c r="C44" s="70" t="s">
        <v>22</v>
      </c>
      <c r="D44" s="47">
        <f>D18+D34+D38+D42+D43</f>
        <v>0</v>
      </c>
      <c r="E44" s="47">
        <f t="shared" ref="E44:F44" si="22">E18+E34+E38+E42+E43</f>
        <v>0</v>
      </c>
      <c r="F44" s="47">
        <f t="shared" si="22"/>
        <v>620.02652804501292</v>
      </c>
      <c r="G44" s="47">
        <f>G18+G34+G38+G42+G43</f>
        <v>989.92789691364158</v>
      </c>
      <c r="H44" s="47">
        <f>H18+H34+H38+H42+H43</f>
        <v>222.92703048283505</v>
      </c>
      <c r="I44" s="47">
        <f>I18+I34+I38+I42+I43</f>
        <v>99.252924237142992</v>
      </c>
      <c r="J44" s="47">
        <f t="shared" ref="J44:K44" si="23">J18+J34+J38+J42+J43</f>
        <v>767.00086643080635</v>
      </c>
      <c r="K44" s="47">
        <f t="shared" si="23"/>
        <v>122.16910708831789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s="71" customFormat="1" ht="12" customHeight="1">
      <c r="A45" s="64" t="s">
        <v>70</v>
      </c>
      <c r="B45" s="69" t="s">
        <v>71</v>
      </c>
      <c r="C45" s="70" t="s">
        <v>22</v>
      </c>
      <c r="D45" s="72">
        <v>0</v>
      </c>
      <c r="E45" s="72">
        <v>0</v>
      </c>
      <c r="F45" s="72">
        <v>0</v>
      </c>
      <c r="G45" s="44">
        <v>0</v>
      </c>
      <c r="H45" s="72">
        <v>0</v>
      </c>
      <c r="I45" s="52">
        <f>H45/$I$59*1000</f>
        <v>0</v>
      </c>
      <c r="J45" s="72">
        <v>0</v>
      </c>
      <c r="K45" s="52">
        <f>J45/$K$59*1000</f>
        <v>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s="71" customFormat="1" ht="12" customHeight="1">
      <c r="A46" s="64" t="s">
        <v>72</v>
      </c>
      <c r="B46" s="69" t="s">
        <v>73</v>
      </c>
      <c r="C46" s="70" t="s">
        <v>22</v>
      </c>
      <c r="D46" s="58">
        <f>SUM(D47:D51)</f>
        <v>0</v>
      </c>
      <c r="E46" s="58">
        <f t="shared" ref="E46:K46" si="24">SUM(E47:E51)</f>
        <v>0</v>
      </c>
      <c r="F46" s="58">
        <f t="shared" si="24"/>
        <v>0</v>
      </c>
      <c r="G46" s="50">
        <f t="shared" si="24"/>
        <v>48.289165703104459</v>
      </c>
      <c r="H46" s="50">
        <f t="shared" si="24"/>
        <v>10.874489291845613</v>
      </c>
      <c r="I46" s="50">
        <f t="shared" si="24"/>
        <v>4.8416060603484388</v>
      </c>
      <c r="J46" s="50">
        <f t="shared" si="24"/>
        <v>37.414676411258846</v>
      </c>
      <c r="K46" s="50">
        <f t="shared" si="24"/>
        <v>5.9594686384545312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2" customHeight="1">
      <c r="A47" s="61" t="s">
        <v>74</v>
      </c>
      <c r="B47" s="66" t="s">
        <v>75</v>
      </c>
      <c r="C47" s="39" t="s">
        <v>76</v>
      </c>
      <c r="D47" s="52" t="s">
        <v>27</v>
      </c>
      <c r="E47" s="52" t="s">
        <v>27</v>
      </c>
      <c r="F47" s="73" t="s">
        <v>27</v>
      </c>
      <c r="G47" s="73">
        <f t="shared" ref="G47" si="25">H47+J47</f>
        <v>8.6920498265588009</v>
      </c>
      <c r="H47" s="74">
        <f>H51/(100-18)*100-H51</f>
        <v>1.9574080725322105</v>
      </c>
      <c r="I47" s="74">
        <f>I51/(100-18)*100-I51</f>
        <v>0.87148909086271864</v>
      </c>
      <c r="J47" s="74">
        <f>J51/(100-18)*100-J51</f>
        <v>6.7346417540265904</v>
      </c>
      <c r="K47" s="74">
        <f>K51/(100-18)*100-K51</f>
        <v>1.0727043549218154</v>
      </c>
      <c r="L47" s="9">
        <f>I51/I44</f>
        <v>4.0000000000000008E-2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2" customHeight="1">
      <c r="A48" s="61" t="s">
        <v>77</v>
      </c>
      <c r="B48" s="66" t="s">
        <v>78</v>
      </c>
      <c r="C48" s="39" t="s">
        <v>22</v>
      </c>
      <c r="D48" s="52" t="s">
        <v>27</v>
      </c>
      <c r="E48" s="52" t="s">
        <v>27</v>
      </c>
      <c r="F48" s="73" t="s">
        <v>27</v>
      </c>
      <c r="G48" s="73"/>
      <c r="H48" s="73" t="s">
        <v>27</v>
      </c>
      <c r="I48" s="73">
        <v>0</v>
      </c>
      <c r="J48" s="73" t="s">
        <v>27</v>
      </c>
      <c r="K48" s="73">
        <v>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2" customHeight="1">
      <c r="A49" s="61" t="s">
        <v>79</v>
      </c>
      <c r="B49" s="66" t="s">
        <v>80</v>
      </c>
      <c r="C49" s="39" t="s">
        <v>22</v>
      </c>
      <c r="D49" s="52" t="s">
        <v>27</v>
      </c>
      <c r="E49" s="52" t="s">
        <v>27</v>
      </c>
      <c r="F49" s="73" t="s">
        <v>27</v>
      </c>
      <c r="G49" s="73"/>
      <c r="H49" s="73" t="s">
        <v>27</v>
      </c>
      <c r="I49" s="73">
        <v>0</v>
      </c>
      <c r="J49" s="73" t="s">
        <v>27</v>
      </c>
      <c r="K49" s="73">
        <v>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2" customHeight="1">
      <c r="A50" s="61" t="s">
        <v>81</v>
      </c>
      <c r="B50" s="66" t="s">
        <v>82</v>
      </c>
      <c r="C50" s="39" t="s">
        <v>22</v>
      </c>
      <c r="D50" s="52" t="s">
        <v>27</v>
      </c>
      <c r="E50" s="52" t="s">
        <v>27</v>
      </c>
      <c r="F50" s="73" t="s">
        <v>27</v>
      </c>
      <c r="G50" s="73"/>
      <c r="H50" s="52" t="s">
        <v>27</v>
      </c>
      <c r="I50" s="52">
        <v>0</v>
      </c>
      <c r="J50" s="52" t="s">
        <v>27</v>
      </c>
      <c r="K50" s="52">
        <v>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2" customHeight="1">
      <c r="A51" s="61" t="s">
        <v>83</v>
      </c>
      <c r="B51" s="66" t="s">
        <v>84</v>
      </c>
      <c r="C51" s="39" t="s">
        <v>22</v>
      </c>
      <c r="D51" s="52" t="s">
        <v>27</v>
      </c>
      <c r="E51" s="52" t="s">
        <v>27</v>
      </c>
      <c r="F51" s="73" t="s">
        <v>27</v>
      </c>
      <c r="G51" s="73">
        <f>H51+J51</f>
        <v>39.597115876545658</v>
      </c>
      <c r="H51" s="73">
        <f>H44*0.04</f>
        <v>8.9170812193134026</v>
      </c>
      <c r="I51" s="52">
        <f>H51/$I$59*1000</f>
        <v>3.9701169694857201</v>
      </c>
      <c r="J51" s="73">
        <f>J44*0.04</f>
        <v>30.680034657232255</v>
      </c>
      <c r="K51" s="52">
        <f>J51/$K$59*1000</f>
        <v>4.8867642835327159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s="71" customFormat="1">
      <c r="A52" s="64" t="s">
        <v>85</v>
      </c>
      <c r="B52" s="69" t="s">
        <v>86</v>
      </c>
      <c r="C52" s="70" t="s">
        <v>22</v>
      </c>
      <c r="D52" s="47">
        <f>D44+D45+D46</f>
        <v>0</v>
      </c>
      <c r="E52" s="47">
        <f t="shared" ref="E52:F52" si="26">E44+E45+E46</f>
        <v>0</v>
      </c>
      <c r="F52" s="47">
        <f t="shared" si="26"/>
        <v>620.02652804501292</v>
      </c>
      <c r="G52" s="47">
        <f>G44+G45+G46</f>
        <v>1038.217062616746</v>
      </c>
      <c r="H52" s="47">
        <f t="shared" ref="H52:K52" si="27">H44+H45+H46</f>
        <v>233.80151977468066</v>
      </c>
      <c r="I52" s="47">
        <f t="shared" si="27"/>
        <v>104.09453029749143</v>
      </c>
      <c r="J52" s="47">
        <f t="shared" si="27"/>
        <v>804.41554284206518</v>
      </c>
      <c r="K52" s="47">
        <f t="shared" si="27"/>
        <v>128.12857572677243</v>
      </c>
      <c r="L52" s="54"/>
      <c r="M52" s="9"/>
      <c r="N52" s="75"/>
      <c r="O52" s="75"/>
      <c r="P52" s="75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s="71" customFormat="1" ht="24" hidden="1">
      <c r="A53" s="64" t="s">
        <v>87</v>
      </c>
      <c r="B53" s="69" t="s">
        <v>88</v>
      </c>
      <c r="C53" s="70" t="s">
        <v>89</v>
      </c>
      <c r="D53" s="44" t="str">
        <f>IFERROR((D52)*1000/(D59+#REF!),"-")</f>
        <v>-</v>
      </c>
      <c r="E53" s="44" t="str">
        <f>IFERROR((E52)*1000/(E59+#REF!),"-")</f>
        <v>-</v>
      </c>
      <c r="F53" s="47">
        <f>IFERROR((F52)*1000/(F59),"-")</f>
        <v>68.806363655482741</v>
      </c>
      <c r="G53" s="47">
        <f>IFERROR((G52)*1000/(G59),"-")</f>
        <v>121.79585072883287</v>
      </c>
      <c r="H53" s="47">
        <f>IFERROR((H52)*1000/(H59),"-")</f>
        <v>104.09453029749145</v>
      </c>
      <c r="I53" s="47"/>
      <c r="J53" s="47">
        <f>IFERROR((J52)*1000/(J59),"-")</f>
        <v>128.1285757267724</v>
      </c>
      <c r="K53" s="47"/>
      <c r="L53" s="9"/>
      <c r="M53" s="9"/>
      <c r="N53" s="76"/>
      <c r="O53" s="76"/>
      <c r="P53" s="76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s="77" customFormat="1" hidden="1">
      <c r="A54" s="61" t="s">
        <v>90</v>
      </c>
      <c r="B54" s="66" t="s">
        <v>91</v>
      </c>
      <c r="C54" s="39" t="s">
        <v>89</v>
      </c>
      <c r="D54" s="52" t="s">
        <v>27</v>
      </c>
      <c r="E54" s="52" t="s">
        <v>27</v>
      </c>
      <c r="F54" s="72">
        <f>F53</f>
        <v>68.806363655482741</v>
      </c>
      <c r="G54" s="72">
        <f>G53</f>
        <v>121.79585072883287</v>
      </c>
      <c r="H54" s="72">
        <f>H53</f>
        <v>104.09453029749145</v>
      </c>
      <c r="I54" s="72"/>
      <c r="J54" s="72">
        <f>J53</f>
        <v>128.1285757267724</v>
      </c>
      <c r="K54" s="72"/>
      <c r="L54" s="9"/>
      <c r="M54" s="9"/>
      <c r="N54" s="54"/>
      <c r="O54" s="54"/>
      <c r="P54" s="54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idden="1">
      <c r="A55" s="61" t="s">
        <v>92</v>
      </c>
      <c r="B55" s="66" t="s">
        <v>93</v>
      </c>
      <c r="C55" s="39" t="s">
        <v>89</v>
      </c>
      <c r="D55" s="52" t="s">
        <v>27</v>
      </c>
      <c r="E55" s="52" t="s">
        <v>27</v>
      </c>
      <c r="F55" s="72">
        <f>F4*1000/F57</f>
        <v>0</v>
      </c>
      <c r="G55" s="72">
        <f>G4*1000/G57</f>
        <v>0</v>
      </c>
      <c r="H55" s="72">
        <f>H4*1000/H57</f>
        <v>0</v>
      </c>
      <c r="I55" s="72"/>
      <c r="J55" s="72">
        <f>J4*1000/J57</f>
        <v>0</v>
      </c>
      <c r="K55" s="72"/>
      <c r="L55" s="9"/>
      <c r="M55" s="9"/>
      <c r="N55" s="75"/>
      <c r="O55" s="75"/>
      <c r="P55" s="75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idden="1">
      <c r="A56" s="61" t="s">
        <v>94</v>
      </c>
      <c r="B56" s="67" t="s">
        <v>95</v>
      </c>
      <c r="C56" s="39" t="s">
        <v>89</v>
      </c>
      <c r="D56" s="52" t="s">
        <v>27</v>
      </c>
      <c r="E56" s="52" t="s">
        <v>27</v>
      </c>
      <c r="F56" s="72">
        <f>F45*1000/F59</f>
        <v>0</v>
      </c>
      <c r="G56" s="72">
        <f>G45*1000/G59</f>
        <v>0</v>
      </c>
      <c r="H56" s="72">
        <f>H45*1000/H59</f>
        <v>0</v>
      </c>
      <c r="I56" s="72"/>
      <c r="J56" s="72">
        <f>J45*1000/J59</f>
        <v>0</v>
      </c>
      <c r="K56" s="72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24">
      <c r="A57" s="78">
        <v>10</v>
      </c>
      <c r="B57" s="46" t="s">
        <v>96</v>
      </c>
      <c r="C57" s="79" t="s">
        <v>97</v>
      </c>
      <c r="D57" s="80">
        <v>0</v>
      </c>
      <c r="E57" s="80">
        <v>0</v>
      </c>
      <c r="F57" s="80">
        <f>F58+F59</f>
        <v>9196.7100040032492</v>
      </c>
      <c r="G57" s="80">
        <f>G58+G59</f>
        <v>8700.0209999999988</v>
      </c>
      <c r="H57" s="81">
        <f t="shared" ref="H57:J57" si="28">H58+H59</f>
        <v>2292.366445931661</v>
      </c>
      <c r="I57" s="80">
        <f>H57</f>
        <v>2292.366445931661</v>
      </c>
      <c r="J57" s="81">
        <f t="shared" si="28"/>
        <v>6407.6245540683385</v>
      </c>
      <c r="K57" s="80">
        <f>J57</f>
        <v>6407.6245540683385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>
      <c r="A58" s="64" t="s">
        <v>98</v>
      </c>
      <c r="B58" s="82" t="s">
        <v>99</v>
      </c>
      <c r="C58" s="39" t="s">
        <v>97</v>
      </c>
      <c r="D58" s="80">
        <v>0</v>
      </c>
      <c r="E58" s="80">
        <v>0</v>
      </c>
      <c r="F58" s="83">
        <v>185.53000400324936</v>
      </c>
      <c r="G58" s="83">
        <v>175.78100000000001</v>
      </c>
      <c r="H58" s="84">
        <v>46.316445931660823</v>
      </c>
      <c r="I58" s="85">
        <f>H58</f>
        <v>46.316445931660823</v>
      </c>
      <c r="J58" s="84">
        <v>129.4345540683392</v>
      </c>
      <c r="K58" s="85">
        <f>J58</f>
        <v>129.4345540683392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>
      <c r="A59" s="64" t="s">
        <v>100</v>
      </c>
      <c r="B59" s="86" t="s">
        <v>101</v>
      </c>
      <c r="C59" s="39" t="s">
        <v>97</v>
      </c>
      <c r="D59" s="87">
        <v>0</v>
      </c>
      <c r="E59" s="87">
        <v>0</v>
      </c>
      <c r="F59" s="83">
        <v>9011.18</v>
      </c>
      <c r="G59" s="83">
        <v>8524.239999999998</v>
      </c>
      <c r="H59" s="84">
        <v>2246.0500000000002</v>
      </c>
      <c r="I59" s="85">
        <f>H59</f>
        <v>2246.0500000000002</v>
      </c>
      <c r="J59" s="84">
        <v>6278.19</v>
      </c>
      <c r="K59" s="85">
        <f>J59</f>
        <v>6278.19</v>
      </c>
      <c r="L59" s="9"/>
      <c r="M59" s="88"/>
      <c r="N59" s="88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24">
      <c r="A60" s="64" t="s">
        <v>102</v>
      </c>
      <c r="B60" s="66" t="s">
        <v>103</v>
      </c>
      <c r="C60" s="39" t="s">
        <v>89</v>
      </c>
      <c r="D60" s="89" t="s">
        <v>27</v>
      </c>
      <c r="E60" s="89" t="s">
        <v>27</v>
      </c>
      <c r="F60" s="89" t="s">
        <v>27</v>
      </c>
      <c r="G60" s="89" t="s">
        <v>27</v>
      </c>
      <c r="H60" s="84">
        <v>1570.1</v>
      </c>
      <c r="I60" s="85">
        <f>H60</f>
        <v>1570.1</v>
      </c>
      <c r="J60" s="84">
        <v>2682.66</v>
      </c>
      <c r="K60" s="85">
        <f>J60</f>
        <v>2682.66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>
      <c r="A61" s="90"/>
      <c r="B61" s="91"/>
      <c r="C61" s="92"/>
      <c r="D61" s="93"/>
      <c r="E61" s="93"/>
      <c r="F61" s="93"/>
      <c r="G61" s="93"/>
      <c r="H61" s="94"/>
      <c r="I61" s="94"/>
      <c r="J61" s="94"/>
      <c r="K61" s="94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>
      <c r="B62" s="9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7.25" customHeight="1">
      <c r="B63" s="97"/>
      <c r="C63" s="218"/>
      <c r="D63" s="219"/>
      <c r="E63" s="98"/>
      <c r="F63" s="99"/>
      <c r="G63" s="100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25.5" customHeight="1">
      <c r="B64" s="101"/>
      <c r="C64" s="220"/>
      <c r="D64" s="221"/>
      <c r="E64" s="101"/>
      <c r="F64" s="220"/>
      <c r="G64" s="220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8:27">
      <c r="H65" s="102">
        <f>H53-I52</f>
        <v>0</v>
      </c>
      <c r="I65" s="9"/>
      <c r="J65" s="102">
        <f>J53-K52</f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8:27"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8:27"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8:27"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8:27"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</sheetData>
  <mergeCells count="11">
    <mergeCell ref="A17:K17"/>
    <mergeCell ref="C63:D63"/>
    <mergeCell ref="C64:D64"/>
    <mergeCell ref="F64:G64"/>
    <mergeCell ref="A8:K8"/>
    <mergeCell ref="A9:K9"/>
    <mergeCell ref="A10:A12"/>
    <mergeCell ref="B10:B12"/>
    <mergeCell ref="C10:C12"/>
    <mergeCell ref="G11:G12"/>
    <mergeCell ref="H11:K11"/>
  </mergeCells>
  <conditionalFormatting sqref="B1">
    <cfRule type="containsText" dxfId="0" priority="1" operator="containsText" text="Для корек">
      <formula>NOT(ISERROR(SEARCH("Для корек",B1)))</formula>
    </cfRule>
  </conditionalFormatting>
  <hyperlinks>
    <hyperlink ref="L1" location="зміст!A1" display="зміст!A1"/>
  </hyperlinks>
  <pageMargins left="0.28125" right="0.26583333333333331" top="0.25666666666666665" bottom="0.23833333333333334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 5.1</vt:lpstr>
      <vt:lpstr>Д 3 (ТЕЦ)</vt:lpstr>
      <vt:lpstr>'Д 3 (ТЕЦ)'!Область_печати</vt:lpstr>
      <vt:lpstr>'Д 5.1'!Область_печати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bezuglova</dc:creator>
  <cp:lastModifiedBy>bezuglova</cp:lastModifiedBy>
  <dcterms:created xsi:type="dcterms:W3CDTF">2021-11-24T14:16:03Z</dcterms:created>
  <dcterms:modified xsi:type="dcterms:W3CDTF">2021-11-24T14:25:44Z</dcterms:modified>
</cp:coreProperties>
</file>