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6890" windowHeight="7650"/>
  </bookViews>
  <sheets>
    <sheet name="01.04.2017" sheetId="12" r:id="rId1"/>
    <sheet name="01.01.2017" sheetId="11" r:id="rId2"/>
    <sheet name="01.10" sheetId="10" r:id="rId3"/>
    <sheet name="03.01.2" sheetId="7" r:id="rId4"/>
    <sheet name="01.01.2" sheetId="6" r:id="rId5"/>
    <sheet name="01.12" sheetId="2" r:id="rId6"/>
    <sheet name="по дек" sheetId="4" r:id="rId7"/>
    <sheet name="03.01" sheetId="3" r:id="rId8"/>
    <sheet name="по дек1" sheetId="5" r:id="rId9"/>
    <sheet name="01.01" sheetId="1" r:id="rId10"/>
    <sheet name="Лист1" sheetId="8" r:id="rId11"/>
  </sheets>
  <definedNames>
    <definedName name="_xlnm.Print_Area" localSheetId="0">'01.04.2017'!$A$1:$T$48</definedName>
  </definedNames>
  <calcPr calcId="162913"/>
</workbook>
</file>

<file path=xl/calcChain.xml><?xml version="1.0" encoding="utf-8"?>
<calcChain xmlns="http://schemas.openxmlformats.org/spreadsheetml/2006/main">
  <c r="G31" i="12" l="1"/>
  <c r="T31" i="12"/>
  <c r="G35" i="12"/>
  <c r="G36" i="12"/>
  <c r="T36" i="12"/>
  <c r="G37" i="12"/>
  <c r="O37" i="12"/>
  <c r="T37" i="12" s="1"/>
  <c r="G38" i="12"/>
  <c r="T38" i="12" s="1"/>
  <c r="G39" i="12"/>
  <c r="T39" i="12" s="1"/>
  <c r="G40" i="12"/>
  <c r="T40" i="12" s="1"/>
  <c r="G41" i="12"/>
  <c r="G42" i="12"/>
  <c r="G43" i="12"/>
  <c r="G44" i="12"/>
  <c r="G45" i="12"/>
  <c r="T45" i="12"/>
  <c r="Q46" i="12"/>
  <c r="Q47" i="12" s="1"/>
  <c r="G47" i="12"/>
  <c r="O46" i="12" l="1"/>
  <c r="O47" i="12" s="1"/>
  <c r="G21" i="11"/>
  <c r="N21" i="11" s="1"/>
  <c r="G27" i="11" l="1"/>
  <c r="N27" i="11" s="1"/>
  <c r="N25" i="11"/>
  <c r="E35" i="11"/>
  <c r="K26" i="11"/>
  <c r="N26" i="11" s="1"/>
  <c r="E17" i="11"/>
  <c r="I34" i="11"/>
  <c r="I35" i="11" s="1"/>
  <c r="G24" i="11"/>
  <c r="M24" i="11"/>
  <c r="M35" i="11" s="1"/>
  <c r="M36" i="11" s="1"/>
  <c r="G34" i="11"/>
  <c r="G33" i="11"/>
  <c r="N33" i="11" s="1"/>
  <c r="G32" i="11"/>
  <c r="N32" i="11" s="1"/>
  <c r="G31" i="11"/>
  <c r="N31" i="11" s="1"/>
  <c r="G30" i="11"/>
  <c r="N30" i="11" s="1"/>
  <c r="G29" i="11"/>
  <c r="N29" i="11" s="1"/>
  <c r="G28" i="11"/>
  <c r="N28" i="11" s="1"/>
  <c r="G26" i="11"/>
  <c r="G25" i="11"/>
  <c r="E22" i="11"/>
  <c r="G20" i="11"/>
  <c r="N20" i="11" s="1"/>
  <c r="G19" i="11"/>
  <c r="N19" i="11" s="1"/>
  <c r="I16" i="11"/>
  <c r="I15" i="11"/>
  <c r="G16" i="11"/>
  <c r="G15" i="11"/>
  <c r="M14" i="10"/>
  <c r="M15" i="10"/>
  <c r="M16" i="10"/>
  <c r="M18" i="10"/>
  <c r="M19" i="10"/>
  <c r="M20" i="10"/>
  <c r="M21" i="10"/>
  <c r="M22" i="10"/>
  <c r="M24" i="10"/>
  <c r="L25" i="10"/>
  <c r="M25" i="10" s="1"/>
  <c r="M26" i="10"/>
  <c r="J27" i="10"/>
  <c r="M28" i="10"/>
  <c r="M29" i="10"/>
  <c r="M30" i="10"/>
  <c r="M31" i="10"/>
  <c r="M32" i="10"/>
  <c r="M33" i="10"/>
  <c r="M34" i="10"/>
  <c r="M35" i="10"/>
  <c r="M36" i="10"/>
  <c r="E37" i="10"/>
  <c r="F37" i="10"/>
  <c r="F37" i="3"/>
  <c r="F37" i="7"/>
  <c r="E37" i="7"/>
  <c r="M36" i="7"/>
  <c r="M35" i="7"/>
  <c r="M34" i="7"/>
  <c r="M33" i="7"/>
  <c r="M32" i="7"/>
  <c r="M31" i="7"/>
  <c r="M30" i="7"/>
  <c r="M29" i="7"/>
  <c r="M28" i="7"/>
  <c r="J27" i="7"/>
  <c r="M26" i="7"/>
  <c r="L25" i="7"/>
  <c r="L37" i="7" s="1"/>
  <c r="M24" i="7"/>
  <c r="M22" i="7"/>
  <c r="M21" i="7"/>
  <c r="M20" i="7"/>
  <c r="H19" i="7"/>
  <c r="M19" i="7" s="1"/>
  <c r="H18" i="7"/>
  <c r="M18" i="7" s="1"/>
  <c r="H16" i="7"/>
  <c r="M16" i="7" s="1"/>
  <c r="H15" i="7"/>
  <c r="M15" i="7" s="1"/>
  <c r="H14" i="7"/>
  <c r="M14" i="7" s="1"/>
  <c r="F38" i="6"/>
  <c r="E38" i="6"/>
  <c r="M37" i="6"/>
  <c r="M36" i="6"/>
  <c r="M35" i="6"/>
  <c r="M34" i="6"/>
  <c r="M33" i="6"/>
  <c r="M32" i="6"/>
  <c r="M31" i="6"/>
  <c r="M30" i="6"/>
  <c r="M29" i="6"/>
  <c r="J28" i="6"/>
  <c r="M27" i="6"/>
  <c r="L26" i="6"/>
  <c r="L38" i="6" s="1"/>
  <c r="M25" i="6"/>
  <c r="M23" i="6"/>
  <c r="M22" i="6"/>
  <c r="M21" i="6"/>
  <c r="H20" i="6"/>
  <c r="M20" i="6" s="1"/>
  <c r="M19" i="6"/>
  <c r="H18" i="6"/>
  <c r="M18" i="6" s="1"/>
  <c r="H16" i="6"/>
  <c r="M16" i="6" s="1"/>
  <c r="H15" i="6"/>
  <c r="M15" i="6" s="1"/>
  <c r="H14" i="6"/>
  <c r="M25" i="7"/>
  <c r="M14" i="6"/>
  <c r="M26" i="6"/>
  <c r="F37" i="4"/>
  <c r="F38" i="5"/>
  <c r="E38" i="5"/>
  <c r="M37" i="5"/>
  <c r="M36" i="5"/>
  <c r="M35" i="5"/>
  <c r="M34" i="5"/>
  <c r="M33" i="5"/>
  <c r="M32" i="5"/>
  <c r="M31" i="5"/>
  <c r="M30" i="5"/>
  <c r="M29" i="5"/>
  <c r="J28" i="5"/>
  <c r="M27" i="5"/>
  <c r="L26" i="5"/>
  <c r="L38" i="5" s="1"/>
  <c r="M25" i="5"/>
  <c r="M23" i="5"/>
  <c r="M22" i="5"/>
  <c r="M21" i="5"/>
  <c r="H20" i="5"/>
  <c r="M20" i="5" s="1"/>
  <c r="M19" i="5"/>
  <c r="H18" i="5"/>
  <c r="M18" i="5" s="1"/>
  <c r="H16" i="5"/>
  <c r="M16" i="5" s="1"/>
  <c r="H15" i="5"/>
  <c r="M15" i="5"/>
  <c r="H14" i="5"/>
  <c r="E37" i="4"/>
  <c r="M36" i="4"/>
  <c r="M35" i="4"/>
  <c r="M34" i="4"/>
  <c r="M33" i="4"/>
  <c r="M32" i="4"/>
  <c r="M31" i="4"/>
  <c r="M30" i="4"/>
  <c r="M29" i="4"/>
  <c r="M28" i="4"/>
  <c r="J27" i="4"/>
  <c r="M26" i="4"/>
  <c r="L25" i="4"/>
  <c r="L37" i="4" s="1"/>
  <c r="M24" i="4"/>
  <c r="M22" i="4"/>
  <c r="M21" i="4"/>
  <c r="M20" i="4"/>
  <c r="H19" i="4"/>
  <c r="M19" i="4" s="1"/>
  <c r="H18" i="4"/>
  <c r="M18" i="4" s="1"/>
  <c r="H16" i="4"/>
  <c r="M16" i="4" s="1"/>
  <c r="H15" i="4"/>
  <c r="M15" i="4" s="1"/>
  <c r="H14" i="4"/>
  <c r="E37" i="3"/>
  <c r="M36" i="3"/>
  <c r="M35" i="3"/>
  <c r="M34" i="3"/>
  <c r="M33" i="3"/>
  <c r="M32" i="3"/>
  <c r="M31" i="3"/>
  <c r="M30" i="3"/>
  <c r="M29" i="3"/>
  <c r="M28" i="3"/>
  <c r="J27" i="3"/>
  <c r="M26" i="3"/>
  <c r="L25" i="3"/>
  <c r="L37" i="3"/>
  <c r="M24" i="3"/>
  <c r="M22" i="3"/>
  <c r="M21" i="3"/>
  <c r="M20" i="3"/>
  <c r="H19" i="3"/>
  <c r="M19" i="3" s="1"/>
  <c r="H18" i="3"/>
  <c r="M18" i="3"/>
  <c r="H16" i="3"/>
  <c r="M16" i="3" s="1"/>
  <c r="H15" i="3"/>
  <c r="M15" i="3" s="1"/>
  <c r="H14" i="3"/>
  <c r="F38" i="2"/>
  <c r="E38" i="2"/>
  <c r="M37" i="2"/>
  <c r="M36" i="2"/>
  <c r="M35" i="2"/>
  <c r="M34" i="2"/>
  <c r="M33" i="2"/>
  <c r="M32" i="2"/>
  <c r="M31" i="2"/>
  <c r="M30" i="2"/>
  <c r="M29" i="2"/>
  <c r="J28" i="2"/>
  <c r="M27" i="2"/>
  <c r="L26" i="2"/>
  <c r="L38" i="2" s="1"/>
  <c r="M25" i="2"/>
  <c r="M23" i="2"/>
  <c r="M22" i="2"/>
  <c r="M21" i="2"/>
  <c r="H20" i="2"/>
  <c r="M20" i="2" s="1"/>
  <c r="M19" i="2"/>
  <c r="H18" i="2"/>
  <c r="M18" i="2" s="1"/>
  <c r="H16" i="2"/>
  <c r="M16" i="2" s="1"/>
  <c r="H15" i="2"/>
  <c r="M15" i="2"/>
  <c r="H14" i="2"/>
  <c r="M14" i="2" s="1"/>
  <c r="F38" i="1"/>
  <c r="E38" i="1"/>
  <c r="M37" i="1"/>
  <c r="M36" i="1"/>
  <c r="M35" i="1"/>
  <c r="M34" i="1"/>
  <c r="M33" i="1"/>
  <c r="M32" i="1"/>
  <c r="M31" i="1"/>
  <c r="M30" i="1"/>
  <c r="M29" i="1"/>
  <c r="J28" i="1"/>
  <c r="M27" i="1"/>
  <c r="L26" i="1"/>
  <c r="L38" i="1" s="1"/>
  <c r="M25" i="1"/>
  <c r="M23" i="1"/>
  <c r="M22" i="1"/>
  <c r="M21" i="1"/>
  <c r="H20" i="1"/>
  <c r="M20" i="1" s="1"/>
  <c r="M19" i="1"/>
  <c r="H18" i="1"/>
  <c r="M18" i="1" s="1"/>
  <c r="H16" i="1"/>
  <c r="M16" i="1" s="1"/>
  <c r="H15" i="1"/>
  <c r="M15" i="1" s="1"/>
  <c r="H14" i="1"/>
  <c r="M14" i="5"/>
  <c r="M26" i="5"/>
  <c r="M14" i="4"/>
  <c r="M25" i="4"/>
  <c r="M14" i="3"/>
  <c r="M25" i="3"/>
  <c r="M26" i="1"/>
  <c r="N16" i="11" l="1"/>
  <c r="H37" i="4"/>
  <c r="H38" i="2"/>
  <c r="H38" i="5"/>
  <c r="M37" i="3"/>
  <c r="H38" i="1"/>
  <c r="H37" i="3"/>
  <c r="M37" i="4"/>
  <c r="H37" i="7"/>
  <c r="L37" i="10"/>
  <c r="M37" i="10"/>
  <c r="M14" i="1"/>
  <c r="M38" i="1" s="1"/>
  <c r="M26" i="2"/>
  <c r="M38" i="2" s="1"/>
  <c r="M38" i="5"/>
  <c r="H38" i="6"/>
  <c r="G17" i="11"/>
  <c r="I17" i="11"/>
  <c r="I36" i="11" s="1"/>
  <c r="G35" i="11"/>
  <c r="N22" i="11"/>
  <c r="N15" i="11"/>
  <c r="N17" i="11" s="1"/>
  <c r="G22" i="11"/>
  <c r="N34" i="11"/>
  <c r="K35" i="11"/>
  <c r="K36" i="11" s="1"/>
  <c r="N24" i="11"/>
  <c r="E36" i="11"/>
  <c r="M37" i="7"/>
  <c r="M38" i="6"/>
  <c r="G36" i="11" l="1"/>
  <c r="N35" i="11"/>
  <c r="N36" i="11" s="1"/>
</calcChain>
</file>

<file path=xl/sharedStrings.xml><?xml version="1.0" encoding="utf-8"?>
<sst xmlns="http://schemas.openxmlformats.org/spreadsheetml/2006/main" count="607" uniqueCount="135">
  <si>
    <r>
      <t xml:space="preserve">                                                                                                                                      ЗАТВЕРДЖУЮ :                    </t>
    </r>
    <r>
      <rPr>
        <sz val="9"/>
        <rFont val="Times New Roman"/>
        <family val="1"/>
      </rPr>
      <t>Штат у кількості 34  штатних одиниці</t>
    </r>
  </si>
  <si>
    <t xml:space="preserve">                                                                                                                                                                                      із місячним фондом заробітної плати</t>
  </si>
  <si>
    <t xml:space="preserve">        </t>
  </si>
  <si>
    <t xml:space="preserve">                                                                                                                                                                                        _______________ В.І. Ханювченко</t>
  </si>
  <si>
    <t xml:space="preserve"> Штатний розпис працівників Льодового Палацу спорту відділу у справах сім'ї, молоді та спорту на 20112р.</t>
  </si>
  <si>
    <t>2012р.</t>
  </si>
  <si>
    <t>Група по оплаті праці-2</t>
  </si>
  <si>
    <t>№</t>
  </si>
  <si>
    <t>Назва посади</t>
  </si>
  <si>
    <t>Код за класифікатором професій</t>
  </si>
  <si>
    <t>Тарифний розряд</t>
  </si>
  <si>
    <t>Кількість штатних посад</t>
  </si>
  <si>
    <t>Посадовий оклад</t>
  </si>
  <si>
    <t>Надбавка за напруженість у роботі</t>
  </si>
  <si>
    <t>Доплата за роботу у нічний час</t>
  </si>
  <si>
    <t>Доплата  за викорис. дезін. засобів</t>
  </si>
  <si>
    <t>Фонд заробітної плати</t>
  </si>
  <si>
    <t>%</t>
  </si>
  <si>
    <t>сума</t>
  </si>
  <si>
    <t>Адміністративний состав:</t>
  </si>
  <si>
    <t>Директор</t>
  </si>
  <si>
    <t>Головний інженер</t>
  </si>
  <si>
    <t>Головний енергетик</t>
  </si>
  <si>
    <t>Спеціалісти:</t>
  </si>
  <si>
    <t>Завідувач господарства</t>
  </si>
  <si>
    <t>Касир квитковий</t>
  </si>
  <si>
    <t>Комірник</t>
  </si>
  <si>
    <t>Секретар-друкарка</t>
  </si>
  <si>
    <t>Обліковець</t>
  </si>
  <si>
    <t>Художник-оформлювач</t>
  </si>
  <si>
    <t>Обслуговуючий персонал:</t>
  </si>
  <si>
    <t>Адміністратор</t>
  </si>
  <si>
    <t>Прибиральник службових приміщень</t>
  </si>
  <si>
    <t>Сторож</t>
  </si>
  <si>
    <t>Електромонтер з ремонту та обслуговування електроустаткування 6 розряду</t>
  </si>
  <si>
    <t>Робітник з комплексного обслуговування і ремонту будинків</t>
  </si>
  <si>
    <t>Електрогазозварник 5 розряду</t>
  </si>
  <si>
    <t>Слюсар аварійно-відновлювальних робіт 6 розряду</t>
  </si>
  <si>
    <t>Слюсар ремонтник 6 розряду</t>
  </si>
  <si>
    <t>Слюсар ремонтник 4 розряду</t>
  </si>
  <si>
    <t>Радіотехнік</t>
  </si>
  <si>
    <t>Прибиральник територій</t>
  </si>
  <si>
    <t>Черговий з режиму</t>
  </si>
  <si>
    <t>Всього:</t>
  </si>
  <si>
    <t xml:space="preserve"> Директор Льодового палацу _______________І.В.Непочатов       Головний бухгалтер  ______________________   С.В.Горобинська</t>
  </si>
  <si>
    <t>Виконавець : ст. інспектор з кадрів ____________  Задорожня О.П.</t>
  </si>
  <si>
    <t>Виконавець : бухгалтер ІІ кат. __________________ Лобода Я.В.</t>
  </si>
  <si>
    <t xml:space="preserve">                                                                                                                                                                                     “_______” _______________2013   р.</t>
  </si>
  <si>
    <t>Вводиться 01.01.2013р.</t>
  </si>
  <si>
    <t>Вводиться 01.12.2013р.</t>
  </si>
  <si>
    <r>
      <t xml:space="preserve">                             сорок дев</t>
    </r>
    <r>
      <rPr>
        <sz val="9"/>
        <rFont val="Calibri"/>
        <family val="2"/>
        <charset val="204"/>
      </rPr>
      <t>’</t>
    </r>
    <r>
      <rPr>
        <sz val="9"/>
        <rFont val="Times New Roman"/>
        <family val="1"/>
        <charset val="204"/>
      </rPr>
      <t>ять тисяч двісті тридцять сім  грн. 46 коп.</t>
    </r>
  </si>
  <si>
    <t>Вводиться 03.01.2013р.</t>
  </si>
  <si>
    <t xml:space="preserve"> Штатний розпис працівників Льодового Палацу спорту відділу у справах сім'ї, молоді та спорту на 2013р.</t>
  </si>
  <si>
    <r>
      <t xml:space="preserve">                             сорок п</t>
    </r>
    <r>
      <rPr>
        <sz val="9"/>
        <rFont val="Calibri"/>
        <family val="2"/>
        <charset val="204"/>
      </rPr>
      <t>’</t>
    </r>
    <r>
      <rPr>
        <sz val="9"/>
        <rFont val="Times New Roman"/>
        <family val="1"/>
        <charset val="204"/>
      </rPr>
      <t>ять тисяч триста двадцять шість грн. 03 коп.</t>
    </r>
  </si>
  <si>
    <t xml:space="preserve"> </t>
  </si>
  <si>
    <t>Виконавець : бухгалтер І кат. __________________ Лобода Я.В.</t>
  </si>
  <si>
    <r>
      <t xml:space="preserve">                             сорок п</t>
    </r>
    <r>
      <rPr>
        <sz val="9"/>
        <rFont val="Calibri"/>
        <family val="2"/>
        <charset val="204"/>
      </rPr>
      <t>’</t>
    </r>
    <r>
      <rPr>
        <sz val="9"/>
        <rFont val="Times New Roman"/>
        <family val="1"/>
        <charset val="204"/>
      </rPr>
      <t>ять тисяч п</t>
    </r>
    <r>
      <rPr>
        <sz val="9"/>
        <rFont val="Calibri"/>
        <family val="2"/>
        <charset val="204"/>
      </rPr>
      <t>'</t>
    </r>
    <r>
      <rPr>
        <sz val="9"/>
        <rFont val="Times New Roman"/>
        <family val="1"/>
        <charset val="204"/>
      </rPr>
      <t>ятсот тридцять одна грн. 55 коп.</t>
    </r>
  </si>
  <si>
    <r>
      <t xml:space="preserve">                             сорок п</t>
    </r>
    <r>
      <rPr>
        <sz val="9"/>
        <rFont val="Calibri"/>
        <family val="2"/>
        <charset val="204"/>
      </rPr>
      <t>’</t>
    </r>
    <r>
      <rPr>
        <sz val="9"/>
        <rFont val="Times New Roman"/>
        <family val="1"/>
        <charset val="204"/>
      </rPr>
      <t>ять тисяч вісімсот тридцять дев</t>
    </r>
    <r>
      <rPr>
        <sz val="9"/>
        <rFont val="Calibri"/>
        <family val="2"/>
        <charset val="204"/>
      </rPr>
      <t>'</t>
    </r>
    <r>
      <rPr>
        <sz val="9"/>
        <rFont val="Times New Roman"/>
        <family val="1"/>
        <charset val="204"/>
      </rPr>
      <t>ять грн. 45 коп.</t>
    </r>
  </si>
  <si>
    <t>ЗАТВЕРДЖУЮ:</t>
  </si>
  <si>
    <t xml:space="preserve">                                                                                                                                                                                 </t>
  </si>
  <si>
    <t>із місячним фондом заробітної плати</t>
  </si>
  <si>
    <t xml:space="preserve">                                                                                                                                                                                   </t>
  </si>
  <si>
    <t>___________________________В.І.Ханювченко</t>
  </si>
  <si>
    <t>Штат у кількості 34 штатних одиниці</t>
  </si>
  <si>
    <t>сорок пять тисяч тридцять девять грн. 45 коп.</t>
  </si>
  <si>
    <t>"____"______________________________2013 р.</t>
  </si>
  <si>
    <t>Штатний розпис Льодового палацу спорту Відділу у справах сімї, молоді та спорту на 2013 рік</t>
  </si>
  <si>
    <t>Група по оплаті праці - 2</t>
  </si>
  <si>
    <t>Вводиться з 03.01.2013 р.</t>
  </si>
  <si>
    <t>Код за КП</t>
  </si>
  <si>
    <t>Кількість штатних одиниць</t>
  </si>
  <si>
    <t>посадовий оклад</t>
  </si>
  <si>
    <t>Доплата за використання дезінф. засобів</t>
  </si>
  <si>
    <t>Робітник з комплексного обслуговування та ремонту будинків</t>
  </si>
  <si>
    <t>Елктрогазозварник 5 розряду</t>
  </si>
  <si>
    <t>Електромонтер з ремонту та обслуговування електроустаткування              6 розряду</t>
  </si>
  <si>
    <t>Слюсар аварійно-відновлювальних робіт             6 розряду</t>
  </si>
  <si>
    <t>Слюсар-ремонтник                   6 розряду</t>
  </si>
  <si>
    <t>Слюсар-ремонтник                   4 розряду</t>
  </si>
  <si>
    <t>Директор Льодового палацу___________________І.В.Непочатов</t>
  </si>
  <si>
    <t>Головний бухгалтер___________________С.В.Горобинська</t>
  </si>
  <si>
    <t>Бухгалтер І кат.________________________Я.В.Лобода</t>
  </si>
  <si>
    <t>Ст.інспектор з кадрів__________________________О.П.Задорожня</t>
  </si>
  <si>
    <t>сорок пять тисяч вісімсот тридцять девять грн.45 коп.</t>
  </si>
  <si>
    <t>________________________________В.І.Ханювченко</t>
  </si>
  <si>
    <t>"_______"_____________________________2013 рік</t>
  </si>
  <si>
    <t>Штатний розпис Льодового палацу спорту Відділу у справах сімї, молоді та спортуна 2013 рік</t>
  </si>
  <si>
    <t>із місячним фондом заробітної плати:</t>
  </si>
  <si>
    <t>Вводиться 01.10.2013р.</t>
  </si>
  <si>
    <t>Виконавець : бухгалтер І кат. __________________ Костюкова В.І.</t>
  </si>
  <si>
    <t xml:space="preserve">                             сорок три тисячі двісті сорок дев'ять грн. 85 коп.</t>
  </si>
  <si>
    <t>Разом:</t>
  </si>
  <si>
    <t>Прибиральник виробничих приміщень</t>
  </si>
  <si>
    <t>Черговий (спортивного залу)</t>
  </si>
  <si>
    <t>Заступник директор з адміністративно-господарської діяльності</t>
  </si>
  <si>
    <t>Фактично посадовий оклад згідно штатного розпису</t>
  </si>
  <si>
    <t xml:space="preserve">                                                                                                                                                       шістдесят три тисячі двісті одинадцять грн.83 коп.</t>
  </si>
  <si>
    <t xml:space="preserve">                                                                                                                                                                     _____________________ Ю.О. Кузьменко</t>
  </si>
  <si>
    <t>Група по оплаті праці - 2                                                                                                                                                     Вводиться 01.01.2017 р.</t>
  </si>
  <si>
    <t>Виконавець : секретар-друкарка____________________Бикова О.Б.                   Виконавець бухгалтер 1кат.__________________Костюкова В.І.</t>
  </si>
  <si>
    <t xml:space="preserve">                                                                                                                                                                        із місячним фондом заробітної плати</t>
  </si>
  <si>
    <t xml:space="preserve">                                                                                                                                                                        штат у кількості 28 штатних одиниць</t>
  </si>
  <si>
    <t xml:space="preserve">                                                                                                                                                                                                                          “_______” _______________2017 рік</t>
  </si>
  <si>
    <t>Директор Льодового палацу _________________С.М. Загорулько                        Головний бухгалтер  ______________________   С.В.Горобинська</t>
  </si>
  <si>
    <t>Електромонтер з ремонту та обслуговування електроустаткування 6 кв.роз.</t>
  </si>
  <si>
    <t>Слюсар-ремонтник 6 кв.роз.</t>
  </si>
  <si>
    <t>Слюсар-сантехнік 6 кв.роз.</t>
  </si>
  <si>
    <t>Слюсар-ремонтник 4 кв.роз.</t>
  </si>
  <si>
    <t xml:space="preserve">            Штатний розпис працівників Льодового Палацу спорту відділу молоді та спорту на 2017 рік</t>
  </si>
  <si>
    <t xml:space="preserve">                                                                                                                                             ЗАТВЕРДЖУЮ:</t>
  </si>
  <si>
    <t>Доплата за ведення військового обліку призовників і в/зоб.</t>
  </si>
  <si>
    <t>Адміністративний склад:</t>
  </si>
  <si>
    <t>Медичний склад:</t>
  </si>
  <si>
    <t>Тренерсько-викладацький склад:</t>
  </si>
  <si>
    <t>Тренер -викладач</t>
  </si>
  <si>
    <t>6541.50</t>
  </si>
  <si>
    <t>Надбавка за спортивне звання</t>
  </si>
  <si>
    <t>Надбавка за вислугу років</t>
  </si>
  <si>
    <t>Сестра медична</t>
  </si>
  <si>
    <t>Заступник директора з навчально-тренувальної роботи</t>
  </si>
  <si>
    <t xml:space="preserve">Заступник директора з адміністративно-господарської роботи
</t>
  </si>
  <si>
    <t>Головний бухгалтер</t>
  </si>
  <si>
    <t>Бухгалтер</t>
  </si>
  <si>
    <t>Затверджено:</t>
  </si>
  <si>
    <t>Рішенням Сєвєродонецької міської ради</t>
  </si>
  <si>
    <t>В. о. міського голови, секретар ради</t>
  </si>
  <si>
    <t>_______________ В.П. Ткачук</t>
  </si>
  <si>
    <t>Завідувач господарством</t>
  </si>
  <si>
    <t>Оператор хлораторної установки</t>
  </si>
  <si>
    <t>Дезинфектор</t>
  </si>
  <si>
    <t>Гардеробник</t>
  </si>
  <si>
    <t>Інспектор з кадрів</t>
  </si>
  <si>
    <t>Група по оплаті праці - 3                                                                                                                                                     Вводиться з 01 листопада 2019 р.</t>
  </si>
  <si>
    <t>Механік</t>
  </si>
  <si>
    <t xml:space="preserve">                                                      Штатний розпис працівників Комплексної дитячо-юнацької спортивної школи 4 на 2019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</si>
</sst>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&quot;р.&quot;;[Red]\-#,##0&quot;р.&quot;"/>
    <numFmt numFmtId="165" formatCode="0.0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</font>
    <font>
      <b/>
      <sz val="9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Arial"/>
      <family val="2"/>
      <charset val="204"/>
    </font>
    <font>
      <sz val="9"/>
      <color indexed="8"/>
      <name val="Calibri"/>
      <family val="2"/>
      <charset val="204"/>
    </font>
    <font>
      <sz val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3">
    <xf numFmtId="0" fontId="0" fillId="0" borderId="0" xfId="0"/>
    <xf numFmtId="0" fontId="2" fillId="0" borderId="0" xfId="1" applyFont="1"/>
    <xf numFmtId="0" fontId="4" fillId="0" borderId="0" xfId="1" applyFont="1"/>
    <xf numFmtId="0" fontId="5" fillId="0" borderId="0" xfId="1" applyFont="1"/>
    <xf numFmtId="0" fontId="3" fillId="0" borderId="0" xfId="1" applyFont="1"/>
    <xf numFmtId="0" fontId="5" fillId="0" borderId="0" xfId="1" applyFont="1" applyAlignment="1"/>
    <xf numFmtId="0" fontId="7" fillId="0" borderId="0" xfId="1" applyFont="1" applyAlignment="1">
      <alignment horizontal="center"/>
    </xf>
    <xf numFmtId="0" fontId="7" fillId="0" borderId="0" xfId="1" applyFont="1"/>
    <xf numFmtId="0" fontId="5" fillId="0" borderId="1" xfId="1" applyFont="1" applyBorder="1" applyAlignment="1">
      <alignment wrapText="1"/>
    </xf>
    <xf numFmtId="0" fontId="5" fillId="0" borderId="1" xfId="1" applyFont="1" applyBorder="1" applyAlignment="1">
      <alignment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top" wrapText="1"/>
    </xf>
    <xf numFmtId="0" fontId="5" fillId="0" borderId="2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top" wrapText="1"/>
    </xf>
    <xf numFmtId="164" fontId="7" fillId="0" borderId="0" xfId="1" applyNumberFormat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6" xfId="0" applyFont="1" applyBorder="1" applyAlignment="1"/>
    <xf numFmtId="0" fontId="10" fillId="0" borderId="3" xfId="0" applyFont="1" applyBorder="1" applyAlignment="1"/>
    <xf numFmtId="0" fontId="9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0" fillId="0" borderId="0" xfId="0" applyAlignment="1"/>
    <xf numFmtId="0" fontId="5" fillId="2" borderId="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justify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/>
    <xf numFmtId="0" fontId="14" fillId="0" borderId="0" xfId="0" applyFont="1"/>
    <xf numFmtId="0" fontId="18" fillId="0" borderId="0" xfId="0" applyFont="1"/>
    <xf numFmtId="0" fontId="19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0" fillId="2" borderId="2" xfId="1" applyFont="1" applyFill="1" applyBorder="1" applyAlignment="1">
      <alignment horizontal="center" vertical="top" wrapText="1"/>
    </xf>
    <xf numFmtId="0" fontId="20" fillId="2" borderId="2" xfId="1" applyFont="1" applyFill="1" applyBorder="1" applyAlignment="1">
      <alignment horizontal="center" vertical="center" wrapText="1"/>
    </xf>
    <xf numFmtId="0" fontId="20" fillId="2" borderId="3" xfId="1" applyFont="1" applyFill="1" applyBorder="1" applyAlignment="1">
      <alignment horizontal="center" vertical="center" wrapText="1"/>
    </xf>
    <xf numFmtId="2" fontId="20" fillId="2" borderId="2" xfId="1" applyNumberFormat="1" applyFont="1" applyFill="1" applyBorder="1" applyAlignment="1">
      <alignment horizontal="center" vertical="top" wrapText="1"/>
    </xf>
    <xf numFmtId="0" fontId="20" fillId="2" borderId="2" xfId="1" applyFont="1" applyFill="1" applyBorder="1" applyAlignment="1">
      <alignment vertical="top" wrapText="1"/>
    </xf>
    <xf numFmtId="0" fontId="21" fillId="2" borderId="2" xfId="1" applyFont="1" applyFill="1" applyBorder="1" applyAlignment="1">
      <alignment horizontal="center" vertical="center" wrapText="1"/>
    </xf>
    <xf numFmtId="2" fontId="21" fillId="2" borderId="2" xfId="1" applyNumberFormat="1" applyFont="1" applyFill="1" applyBorder="1" applyAlignment="1">
      <alignment horizontal="center" vertical="center" wrapText="1"/>
    </xf>
    <xf numFmtId="1" fontId="20" fillId="2" borderId="2" xfId="1" applyNumberFormat="1" applyFont="1" applyFill="1" applyBorder="1" applyAlignment="1">
      <alignment horizontal="center" vertical="center" wrapText="1"/>
    </xf>
    <xf numFmtId="165" fontId="20" fillId="2" borderId="2" xfId="1" applyNumberFormat="1" applyFont="1" applyFill="1" applyBorder="1" applyAlignment="1">
      <alignment horizontal="center" vertical="center" wrapText="1"/>
    </xf>
    <xf numFmtId="0" fontId="22" fillId="0" borderId="0" xfId="0" applyFont="1"/>
    <xf numFmtId="0" fontId="0" fillId="0" borderId="14" xfId="0" applyBorder="1"/>
    <xf numFmtId="0" fontId="0" fillId="0" borderId="0" xfId="0" applyBorder="1"/>
    <xf numFmtId="0" fontId="24" fillId="0" borderId="0" xfId="0" applyFont="1"/>
    <xf numFmtId="0" fontId="17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/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2" borderId="7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vertical="justify" wrapText="1"/>
    </xf>
    <xf numFmtId="0" fontId="26" fillId="2" borderId="9" xfId="1" applyFont="1" applyFill="1" applyBorder="1" applyAlignment="1">
      <alignment vertical="justify" wrapText="1"/>
    </xf>
    <xf numFmtId="0" fontId="26" fillId="2" borderId="2" xfId="1" applyFont="1" applyFill="1" applyBorder="1" applyAlignment="1">
      <alignment horizontal="center" vertical="top" wrapText="1"/>
    </xf>
    <xf numFmtId="0" fontId="26" fillId="2" borderId="2" xfId="1" applyFont="1" applyFill="1" applyBorder="1" applyAlignment="1">
      <alignment horizontal="center" vertical="center" wrapText="1"/>
    </xf>
    <xf numFmtId="0" fontId="26" fillId="2" borderId="3" xfId="1" applyFont="1" applyFill="1" applyBorder="1" applyAlignment="1">
      <alignment horizontal="center" vertical="center" wrapText="1"/>
    </xf>
    <xf numFmtId="2" fontId="26" fillId="2" borderId="2" xfId="1" applyNumberFormat="1" applyFont="1" applyFill="1" applyBorder="1" applyAlignment="1">
      <alignment horizontal="center" vertical="top" wrapText="1"/>
    </xf>
    <xf numFmtId="0" fontId="26" fillId="2" borderId="2" xfId="1" applyFont="1" applyFill="1" applyBorder="1" applyAlignment="1">
      <alignment vertical="top" wrapText="1"/>
    </xf>
    <xf numFmtId="0" fontId="26" fillId="2" borderId="2" xfId="1" applyFont="1" applyFill="1" applyBorder="1" applyAlignment="1">
      <alignment horizontal="left" vertical="top" wrapText="1"/>
    </xf>
    <xf numFmtId="0" fontId="26" fillId="3" borderId="2" xfId="0" applyFont="1" applyFill="1" applyBorder="1" applyAlignment="1">
      <alignment horizontal="center" vertical="center" wrapText="1"/>
    </xf>
    <xf numFmtId="0" fontId="26" fillId="2" borderId="6" xfId="1" applyFont="1" applyFill="1" applyBorder="1" applyAlignment="1">
      <alignment horizontal="center" vertical="top" wrapText="1"/>
    </xf>
    <xf numFmtId="0" fontId="26" fillId="3" borderId="2" xfId="0" applyFont="1" applyFill="1" applyBorder="1" applyAlignment="1">
      <alignment vertical="top" wrapText="1"/>
    </xf>
    <xf numFmtId="0" fontId="27" fillId="2" borderId="2" xfId="1" applyFont="1" applyFill="1" applyBorder="1" applyAlignment="1">
      <alignment horizontal="center" vertical="center" wrapText="1"/>
    </xf>
    <xf numFmtId="2" fontId="27" fillId="2" borderId="2" xfId="1" applyNumberFormat="1" applyFont="1" applyFill="1" applyBorder="1" applyAlignment="1">
      <alignment horizontal="center" vertical="center" wrapText="1"/>
    </xf>
    <xf numFmtId="1" fontId="26" fillId="2" borderId="2" xfId="1" applyNumberFormat="1" applyFont="1" applyFill="1" applyBorder="1" applyAlignment="1">
      <alignment horizontal="center" vertical="center" wrapText="1"/>
    </xf>
    <xf numFmtId="2" fontId="27" fillId="3" borderId="2" xfId="0" applyNumberFormat="1" applyFont="1" applyFill="1" applyBorder="1" applyAlignment="1">
      <alignment horizontal="center" vertical="center" wrapText="1"/>
    </xf>
    <xf numFmtId="0" fontId="27" fillId="2" borderId="2" xfId="1" applyFont="1" applyFill="1" applyBorder="1" applyAlignment="1">
      <alignment horizontal="center" vertical="top" wrapText="1"/>
    </xf>
    <xf numFmtId="2" fontId="27" fillId="2" borderId="2" xfId="1" applyNumberFormat="1" applyFont="1" applyFill="1" applyBorder="1" applyAlignment="1">
      <alignment horizontal="center" vertical="top" wrapText="1"/>
    </xf>
    <xf numFmtId="0" fontId="26" fillId="3" borderId="2" xfId="0" applyFont="1" applyFill="1" applyBorder="1" applyAlignment="1">
      <alignment horizontal="left" vertical="top" wrapText="1"/>
    </xf>
    <xf numFmtId="2" fontId="26" fillId="2" borderId="2" xfId="1" applyNumberFormat="1" applyFont="1" applyFill="1" applyBorder="1" applyAlignment="1">
      <alignment horizontal="center" vertical="center" wrapText="1"/>
    </xf>
    <xf numFmtId="1" fontId="26" fillId="3" borderId="2" xfId="0" applyNumberFormat="1" applyFont="1" applyFill="1" applyBorder="1" applyAlignment="1">
      <alignment horizontal="center" vertical="center" wrapText="1"/>
    </xf>
    <xf numFmtId="1" fontId="27" fillId="2" borderId="2" xfId="1" applyNumberFormat="1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2" borderId="6" xfId="1" applyFont="1" applyFill="1" applyBorder="1" applyAlignment="1">
      <alignment horizontal="left" vertical="top" wrapText="1"/>
    </xf>
    <xf numFmtId="0" fontId="27" fillId="2" borderId="3" xfId="1" applyFont="1" applyFill="1" applyBorder="1" applyAlignment="1">
      <alignment horizontal="left" vertical="top" wrapText="1"/>
    </xf>
    <xf numFmtId="0" fontId="27" fillId="2" borderId="6" xfId="1" applyFont="1" applyFill="1" applyBorder="1" applyAlignment="1">
      <alignment horizontal="center" vertical="top" wrapText="1"/>
    </xf>
    <xf numFmtId="0" fontId="27" fillId="2" borderId="3" xfId="1" applyFont="1" applyFill="1" applyBorder="1" applyAlignment="1">
      <alignment horizontal="center" vertical="top" wrapText="1"/>
    </xf>
    <xf numFmtId="0" fontId="27" fillId="3" borderId="6" xfId="0" applyFont="1" applyFill="1" applyBorder="1" applyAlignment="1">
      <alignment horizontal="left" vertical="top" wrapText="1"/>
    </xf>
    <xf numFmtId="0" fontId="27" fillId="3" borderId="15" xfId="0" applyFont="1" applyFill="1" applyBorder="1" applyAlignment="1">
      <alignment horizontal="left" vertical="top" wrapText="1"/>
    </xf>
    <xf numFmtId="0" fontId="27" fillId="3" borderId="6" xfId="0" applyFont="1" applyFill="1" applyBorder="1" applyAlignment="1">
      <alignment horizontal="center" vertical="top" wrapText="1"/>
    </xf>
    <xf numFmtId="0" fontId="27" fillId="3" borderId="3" xfId="0" applyFont="1" applyFill="1" applyBorder="1" applyAlignment="1">
      <alignment horizontal="center" vertical="top" wrapText="1"/>
    </xf>
    <xf numFmtId="0" fontId="27" fillId="3" borderId="3" xfId="0" applyFont="1" applyFill="1" applyBorder="1" applyAlignment="1">
      <alignment horizontal="left" vertical="top" wrapText="1"/>
    </xf>
    <xf numFmtId="0" fontId="26" fillId="2" borderId="1" xfId="1" applyFont="1" applyFill="1" applyBorder="1" applyAlignment="1">
      <alignment vertical="justify" wrapText="1"/>
    </xf>
    <xf numFmtId="0" fontId="26" fillId="2" borderId="7" xfId="1" applyFont="1" applyFill="1" applyBorder="1" applyAlignment="1">
      <alignment vertical="justify" wrapText="1"/>
    </xf>
    <xf numFmtId="0" fontId="26" fillId="2" borderId="5" xfId="1" applyFont="1" applyFill="1" applyBorder="1" applyAlignment="1">
      <alignment vertical="justify" wrapText="1"/>
    </xf>
    <xf numFmtId="0" fontId="26" fillId="2" borderId="1" xfId="1" applyFont="1" applyFill="1" applyBorder="1" applyAlignment="1">
      <alignment horizontal="center" vertical="center" wrapText="1"/>
    </xf>
    <xf numFmtId="0" fontId="26" fillId="2" borderId="7" xfId="1" applyFont="1" applyFill="1" applyBorder="1" applyAlignment="1">
      <alignment horizontal="center" vertical="center" wrapText="1"/>
    </xf>
    <xf numFmtId="0" fontId="26" fillId="2" borderId="5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 textRotation="90" wrapText="1"/>
    </xf>
    <xf numFmtId="0" fontId="26" fillId="2" borderId="7" xfId="1" applyFont="1" applyFill="1" applyBorder="1" applyAlignment="1">
      <alignment horizontal="center" vertical="center" textRotation="90" wrapText="1"/>
    </xf>
    <xf numFmtId="0" fontId="26" fillId="2" borderId="5" xfId="1" applyFont="1" applyFill="1" applyBorder="1" applyAlignment="1">
      <alignment horizontal="center" vertical="center" textRotation="90" wrapText="1"/>
    </xf>
    <xf numFmtId="0" fontId="26" fillId="2" borderId="8" xfId="1" applyFont="1" applyFill="1" applyBorder="1" applyAlignment="1">
      <alignment horizontal="center" vertical="justify" wrapText="1"/>
    </xf>
    <xf numFmtId="0" fontId="26" fillId="2" borderId="9" xfId="1" applyFont="1" applyFill="1" applyBorder="1" applyAlignment="1">
      <alignment horizontal="center" vertical="justify" wrapText="1"/>
    </xf>
    <xf numFmtId="0" fontId="26" fillId="2" borderId="10" xfId="1" applyFont="1" applyFill="1" applyBorder="1" applyAlignment="1">
      <alignment horizontal="center" vertical="justify" wrapText="1"/>
    </xf>
    <xf numFmtId="0" fontId="26" fillId="2" borderId="11" xfId="1" applyFont="1" applyFill="1" applyBorder="1" applyAlignment="1">
      <alignment horizontal="center" vertical="justify" wrapText="1"/>
    </xf>
    <xf numFmtId="0" fontId="26" fillId="2" borderId="12" xfId="1" applyFont="1" applyFill="1" applyBorder="1" applyAlignment="1">
      <alignment horizontal="center" vertical="justify" wrapText="1"/>
    </xf>
    <xf numFmtId="0" fontId="26" fillId="2" borderId="4" xfId="1" applyFont="1" applyFill="1" applyBorder="1" applyAlignment="1">
      <alignment horizontal="center" vertical="justify" wrapText="1"/>
    </xf>
    <xf numFmtId="0" fontId="26" fillId="2" borderId="8" xfId="1" applyFont="1" applyFill="1" applyBorder="1" applyAlignment="1">
      <alignment vertical="justify" wrapText="1"/>
    </xf>
    <xf numFmtId="0" fontId="26" fillId="2" borderId="9" xfId="1" applyFont="1" applyFill="1" applyBorder="1" applyAlignment="1">
      <alignment vertical="justify" wrapText="1"/>
    </xf>
    <xf numFmtId="0" fontId="26" fillId="2" borderId="10" xfId="1" applyFont="1" applyFill="1" applyBorder="1" applyAlignment="1">
      <alignment vertical="justify" wrapText="1"/>
    </xf>
    <xf numFmtId="0" fontId="26" fillId="2" borderId="11" xfId="1" applyFont="1" applyFill="1" applyBorder="1" applyAlignment="1">
      <alignment vertical="justify" wrapText="1"/>
    </xf>
    <xf numFmtId="0" fontId="26" fillId="2" borderId="12" xfId="1" applyFont="1" applyFill="1" applyBorder="1" applyAlignment="1">
      <alignment vertical="justify" wrapText="1"/>
    </xf>
    <xf numFmtId="0" fontId="26" fillId="2" borderId="4" xfId="1" applyFont="1" applyFill="1" applyBorder="1" applyAlignment="1">
      <alignment vertical="justify" wrapText="1"/>
    </xf>
    <xf numFmtId="0" fontId="15" fillId="0" borderId="9" xfId="0" applyFont="1" applyBorder="1" applyAlignment="1">
      <alignment vertical="justify" wrapText="1"/>
    </xf>
    <xf numFmtId="0" fontId="15" fillId="0" borderId="10" xfId="0" applyFont="1" applyBorder="1" applyAlignment="1">
      <alignment vertical="justify" wrapText="1"/>
    </xf>
    <xf numFmtId="0" fontId="15" fillId="0" borderId="11" xfId="0" applyFont="1" applyBorder="1" applyAlignment="1">
      <alignment vertical="justify" wrapText="1"/>
    </xf>
    <xf numFmtId="0" fontId="15" fillId="0" borderId="12" xfId="0" applyFont="1" applyBorder="1" applyAlignment="1">
      <alignment vertical="justify" wrapText="1"/>
    </xf>
    <xf numFmtId="0" fontId="15" fillId="0" borderId="4" xfId="0" applyFont="1" applyBorder="1" applyAlignment="1">
      <alignment vertical="justify" wrapText="1"/>
    </xf>
    <xf numFmtId="0" fontId="25" fillId="0" borderId="0" xfId="0" applyFont="1" applyAlignment="1"/>
    <xf numFmtId="0" fontId="15" fillId="0" borderId="0" xfId="0" applyFont="1" applyAlignment="1"/>
    <xf numFmtId="0" fontId="26" fillId="0" borderId="0" xfId="0" applyFont="1" applyAlignment="1"/>
    <xf numFmtId="0" fontId="2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1" fillId="2" borderId="6" xfId="1" applyFont="1" applyFill="1" applyBorder="1" applyAlignment="1">
      <alignment horizontal="center" vertical="top" wrapText="1"/>
    </xf>
    <xf numFmtId="0" fontId="21" fillId="2" borderId="3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center" textRotation="90" wrapText="1"/>
    </xf>
    <xf numFmtId="0" fontId="5" fillId="2" borderId="7" xfId="1" applyFont="1" applyFill="1" applyBorder="1" applyAlignment="1">
      <alignment horizontal="center" vertical="center" textRotation="90" wrapText="1"/>
    </xf>
    <xf numFmtId="0" fontId="5" fillId="2" borderId="5" xfId="1" applyFont="1" applyFill="1" applyBorder="1" applyAlignment="1">
      <alignment horizontal="center" vertical="center" textRotation="90" wrapText="1"/>
    </xf>
    <xf numFmtId="0" fontId="5" fillId="2" borderId="2" xfId="1" applyFont="1" applyFill="1" applyBorder="1" applyAlignment="1">
      <alignment vertical="justify" wrapText="1"/>
    </xf>
    <xf numFmtId="0" fontId="5" fillId="2" borderId="1" xfId="1" applyFont="1" applyFill="1" applyBorder="1" applyAlignment="1">
      <alignment vertical="justify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left" vertical="top" wrapText="1"/>
    </xf>
    <xf numFmtId="0" fontId="21" fillId="2" borderId="3" xfId="1" applyFont="1" applyFill="1" applyBorder="1" applyAlignment="1">
      <alignment horizontal="left" vertical="top" wrapText="1"/>
    </xf>
    <xf numFmtId="0" fontId="5" fillId="2" borderId="8" xfId="1" applyFont="1" applyFill="1" applyBorder="1" applyAlignment="1">
      <alignment vertical="justify" wrapText="1"/>
    </xf>
    <xf numFmtId="0" fontId="5" fillId="2" borderId="9" xfId="1" applyFont="1" applyFill="1" applyBorder="1" applyAlignment="1">
      <alignment vertical="justify" wrapText="1"/>
    </xf>
    <xf numFmtId="0" fontId="5" fillId="2" borderId="10" xfId="1" applyFont="1" applyFill="1" applyBorder="1" applyAlignment="1">
      <alignment vertical="justify" wrapText="1"/>
    </xf>
    <xf numFmtId="0" fontId="5" fillId="2" borderId="11" xfId="1" applyFont="1" applyFill="1" applyBorder="1" applyAlignment="1">
      <alignment vertical="justify" wrapText="1"/>
    </xf>
    <xf numFmtId="0" fontId="5" fillId="2" borderId="12" xfId="1" applyFont="1" applyFill="1" applyBorder="1" applyAlignment="1">
      <alignment vertical="justify" wrapText="1"/>
    </xf>
    <xf numFmtId="0" fontId="5" fillId="2" borderId="4" xfId="1" applyFont="1" applyFill="1" applyBorder="1" applyAlignment="1">
      <alignment vertical="justify" wrapText="1"/>
    </xf>
    <xf numFmtId="0" fontId="5" fillId="0" borderId="8" xfId="1" applyFont="1" applyBorder="1" applyAlignment="1">
      <alignment horizontal="center" vertical="top" wrapText="1"/>
    </xf>
    <xf numFmtId="0" fontId="5" fillId="0" borderId="9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 wrapText="1"/>
    </xf>
    <xf numFmtId="0" fontId="5" fillId="0" borderId="11" xfId="1" applyFont="1" applyBorder="1" applyAlignment="1">
      <alignment horizontal="center" vertical="top" wrapText="1"/>
    </xf>
    <xf numFmtId="0" fontId="5" fillId="0" borderId="12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2" xfId="1" applyFont="1" applyBorder="1" applyAlignment="1">
      <alignment vertical="top" wrapText="1"/>
    </xf>
    <xf numFmtId="0" fontId="5" fillId="0" borderId="9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7" fillId="0" borderId="6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textRotation="90" wrapText="1"/>
    </xf>
    <xf numFmtId="0" fontId="5" fillId="0" borderId="7" xfId="1" applyFont="1" applyBorder="1" applyAlignment="1">
      <alignment horizontal="left" textRotation="90" wrapText="1"/>
    </xf>
    <xf numFmtId="0" fontId="5" fillId="0" borderId="5" xfId="1" applyFont="1" applyBorder="1" applyAlignment="1">
      <alignment horizontal="left" textRotation="90" wrapText="1"/>
    </xf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9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left" wrapText="1"/>
    </xf>
    <xf numFmtId="0" fontId="10" fillId="0" borderId="6" xfId="0" applyFont="1" applyBorder="1" applyAlignment="1"/>
    <xf numFmtId="0" fontId="10" fillId="0" borderId="3" xfId="0" applyFont="1" applyBorder="1" applyAlignment="1"/>
    <xf numFmtId="0" fontId="0" fillId="0" borderId="0" xfId="0" applyAlignment="1">
      <alignment horizontal="left"/>
    </xf>
    <xf numFmtId="0" fontId="10" fillId="0" borderId="6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6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0" fillId="0" borderId="6" xfId="0" applyBorder="1" applyAlignment="1"/>
    <xf numFmtId="0" fontId="0" fillId="0" borderId="3" xfId="0" applyBorder="1" applyAlignment="1"/>
    <xf numFmtId="0" fontId="10" fillId="0" borderId="1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12" xfId="0" applyFont="1" applyBorder="1" applyAlignment="1"/>
    <xf numFmtId="0" fontId="10" fillId="0" borderId="4" xfId="0" applyFont="1" applyBorder="1" applyAlignment="1"/>
    <xf numFmtId="0" fontId="8" fillId="0" borderId="6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1"/>
  <sheetViews>
    <sheetView showGridLines="0" tabSelected="1" topLeftCell="C27" zoomScale="82" zoomScaleNormal="82" workbookViewId="0">
      <selection sqref="A1:T47"/>
    </sheetView>
  </sheetViews>
  <sheetFormatPr defaultRowHeight="15" x14ac:dyDescent="0.25"/>
  <cols>
    <col min="1" max="1" width="4.5703125" customWidth="1"/>
    <col min="2" max="2" width="35.140625" customWidth="1"/>
    <col min="3" max="3" width="7.28515625" style="40" customWidth="1"/>
    <col min="4" max="5" width="5.7109375" style="39" customWidth="1"/>
    <col min="6" max="6" width="8.5703125" style="39" customWidth="1"/>
    <col min="7" max="11" width="9.85546875" style="39" customWidth="1"/>
    <col min="12" max="12" width="5.7109375" customWidth="1"/>
    <col min="13" max="13" width="9.5703125" customWidth="1"/>
    <col min="14" max="14" width="7.7109375" customWidth="1"/>
    <col min="15" max="15" width="8" customWidth="1"/>
    <col min="16" max="16" width="7.7109375" customWidth="1"/>
    <col min="17" max="19" width="8.140625" customWidth="1"/>
    <col min="20" max="20" width="10.85546875" customWidth="1"/>
  </cols>
  <sheetData>
    <row r="1" spans="1:24" s="64" customFormat="1" ht="15.95" customHeight="1" x14ac:dyDescent="0.3">
      <c r="A1" s="137" t="s">
        <v>123</v>
      </c>
      <c r="B1" s="137"/>
      <c r="C1" s="137"/>
      <c r="D1" s="137"/>
      <c r="E1" s="137"/>
      <c r="F1" s="137"/>
      <c r="G1" s="74"/>
      <c r="H1" s="74"/>
      <c r="I1" s="74"/>
      <c r="J1" s="74"/>
      <c r="K1" s="74"/>
      <c r="L1" s="134"/>
      <c r="M1" s="134"/>
      <c r="N1" s="134"/>
      <c r="O1" s="134"/>
      <c r="P1" s="134"/>
      <c r="Q1" s="134"/>
      <c r="R1" s="134"/>
      <c r="S1" s="134"/>
      <c r="T1" s="134"/>
    </row>
    <row r="2" spans="1:24" s="65" customFormat="1" ht="12.95" customHeight="1" x14ac:dyDescent="0.25">
      <c r="A2" s="138" t="s">
        <v>124</v>
      </c>
      <c r="B2" s="138"/>
      <c r="C2" s="138"/>
      <c r="D2" s="138"/>
      <c r="E2" s="138"/>
      <c r="F2" s="138"/>
      <c r="G2" s="67"/>
      <c r="H2" s="67"/>
      <c r="I2" s="67"/>
      <c r="J2" s="67"/>
      <c r="K2" s="67"/>
      <c r="L2" s="135"/>
      <c r="M2" s="135"/>
      <c r="N2" s="135"/>
      <c r="O2" s="135"/>
      <c r="P2" s="135"/>
      <c r="Q2" s="135"/>
      <c r="R2" s="135"/>
      <c r="S2" s="135"/>
      <c r="T2" s="135"/>
    </row>
    <row r="3" spans="1:24" s="65" customFormat="1" ht="12.95" customHeight="1" x14ac:dyDescent="0.25">
      <c r="A3" s="138" t="s">
        <v>125</v>
      </c>
      <c r="B3" s="138"/>
      <c r="C3" s="138"/>
      <c r="D3" s="138"/>
      <c r="E3" s="138"/>
      <c r="F3" s="138"/>
      <c r="G3" s="67"/>
      <c r="H3" s="67"/>
      <c r="I3" s="67"/>
      <c r="J3" s="67"/>
      <c r="K3" s="67"/>
      <c r="L3" s="135"/>
      <c r="M3" s="135"/>
      <c r="N3" s="135"/>
      <c r="O3" s="135"/>
      <c r="P3" s="135"/>
      <c r="Q3" s="135"/>
      <c r="R3" s="135"/>
      <c r="S3" s="135"/>
      <c r="T3" s="135"/>
    </row>
    <row r="4" spans="1:24" s="66" customFormat="1" ht="12.95" customHeight="1" x14ac:dyDescent="0.25">
      <c r="A4" s="139" t="s">
        <v>126</v>
      </c>
      <c r="B4" s="139"/>
      <c r="C4" s="139"/>
      <c r="D4" s="139"/>
      <c r="E4" s="139"/>
      <c r="F4" s="139"/>
      <c r="G4" s="75"/>
      <c r="H4" s="75"/>
      <c r="I4" s="75"/>
      <c r="J4" s="75"/>
      <c r="K4" s="75"/>
      <c r="L4" s="136"/>
      <c r="M4" s="136"/>
      <c r="N4" s="136"/>
      <c r="O4" s="136"/>
      <c r="P4" s="136"/>
      <c r="Q4" s="136"/>
      <c r="R4" s="136"/>
      <c r="S4" s="136"/>
      <c r="T4" s="136"/>
    </row>
    <row r="5" spans="1:24" ht="17.100000000000001" customHeight="1" x14ac:dyDescent="0.25">
      <c r="A5" s="68" t="s">
        <v>134</v>
      </c>
      <c r="B5" s="68"/>
      <c r="C5" s="69"/>
      <c r="D5" s="70"/>
      <c r="E5" s="70"/>
      <c r="F5" s="70"/>
      <c r="G5" s="70"/>
      <c r="H5" s="70"/>
      <c r="I5" s="70"/>
      <c r="J5" s="70"/>
      <c r="K5" s="70"/>
      <c r="L5" s="68"/>
      <c r="M5" s="68"/>
      <c r="N5" s="68"/>
      <c r="O5" s="41"/>
      <c r="P5" s="41"/>
      <c r="Q5" s="41"/>
      <c r="R5" s="41"/>
      <c r="S5" s="41"/>
      <c r="T5" s="41"/>
    </row>
    <row r="6" spans="1:24" s="63" customFormat="1" ht="27.75" customHeight="1" x14ac:dyDescent="0.25">
      <c r="A6" s="71" t="s">
        <v>132</v>
      </c>
      <c r="B6" s="71"/>
      <c r="C6" s="72"/>
      <c r="D6" s="73"/>
      <c r="E6" s="73"/>
      <c r="F6" s="73"/>
      <c r="G6" s="73"/>
      <c r="H6" s="73"/>
      <c r="I6" s="73"/>
      <c r="J6" s="73"/>
      <c r="K6" s="73"/>
      <c r="L6" s="71"/>
      <c r="M6" s="71"/>
      <c r="N6" s="71"/>
      <c r="O6" s="71"/>
      <c r="P6" s="71"/>
      <c r="Q6" s="71"/>
      <c r="R6" s="71"/>
      <c r="S6" s="71"/>
      <c r="T6" s="71"/>
    </row>
    <row r="7" spans="1:24" ht="12" customHeight="1" x14ac:dyDescent="0.25">
      <c r="A7" s="108" t="s">
        <v>7</v>
      </c>
      <c r="B7" s="111" t="s">
        <v>8</v>
      </c>
      <c r="C7" s="114" t="s">
        <v>9</v>
      </c>
      <c r="D7" s="114" t="s">
        <v>10</v>
      </c>
      <c r="E7" s="114" t="s">
        <v>11</v>
      </c>
      <c r="F7" s="114" t="s">
        <v>12</v>
      </c>
      <c r="G7" s="114" t="s">
        <v>95</v>
      </c>
      <c r="H7" s="117" t="s">
        <v>116</v>
      </c>
      <c r="I7" s="118"/>
      <c r="J7" s="117" t="s">
        <v>117</v>
      </c>
      <c r="K7" s="118"/>
      <c r="L7" s="123" t="s">
        <v>13</v>
      </c>
      <c r="M7" s="124"/>
      <c r="N7" s="123" t="s">
        <v>14</v>
      </c>
      <c r="O7" s="124"/>
      <c r="P7" s="123" t="s">
        <v>15</v>
      </c>
      <c r="Q7" s="124"/>
      <c r="R7" s="123" t="s">
        <v>110</v>
      </c>
      <c r="S7" s="129"/>
      <c r="T7" s="108" t="s">
        <v>16</v>
      </c>
    </row>
    <row r="8" spans="1:24" ht="20.100000000000001" customHeight="1" x14ac:dyDescent="0.25">
      <c r="A8" s="109"/>
      <c r="B8" s="112"/>
      <c r="C8" s="115"/>
      <c r="D8" s="115"/>
      <c r="E8" s="115"/>
      <c r="F8" s="115"/>
      <c r="G8" s="115"/>
      <c r="H8" s="119"/>
      <c r="I8" s="120"/>
      <c r="J8" s="119"/>
      <c r="K8" s="120"/>
      <c r="L8" s="125"/>
      <c r="M8" s="126"/>
      <c r="N8" s="125"/>
      <c r="O8" s="126"/>
      <c r="P8" s="125"/>
      <c r="Q8" s="126"/>
      <c r="R8" s="130"/>
      <c r="S8" s="131"/>
      <c r="T8" s="109"/>
    </row>
    <row r="9" spans="1:24" ht="20.100000000000001" customHeight="1" x14ac:dyDescent="0.25">
      <c r="A9" s="109"/>
      <c r="B9" s="112"/>
      <c r="C9" s="115"/>
      <c r="D9" s="115"/>
      <c r="E9" s="115"/>
      <c r="F9" s="115"/>
      <c r="G9" s="115"/>
      <c r="H9" s="121"/>
      <c r="I9" s="122"/>
      <c r="J9" s="121"/>
      <c r="K9" s="122"/>
      <c r="L9" s="127"/>
      <c r="M9" s="128"/>
      <c r="N9" s="127"/>
      <c r="O9" s="128"/>
      <c r="P9" s="127"/>
      <c r="Q9" s="128"/>
      <c r="R9" s="132"/>
      <c r="S9" s="133"/>
      <c r="T9" s="109"/>
      <c r="U9" s="62"/>
      <c r="V9" s="62"/>
      <c r="W9" s="62"/>
      <c r="X9" s="62"/>
    </row>
    <row r="10" spans="1:24" s="61" customFormat="1" ht="12.95" customHeight="1" x14ac:dyDescent="0.25">
      <c r="A10" s="110"/>
      <c r="B10" s="113"/>
      <c r="C10" s="116"/>
      <c r="D10" s="116"/>
      <c r="E10" s="116"/>
      <c r="F10" s="116"/>
      <c r="G10" s="116"/>
      <c r="H10" s="76" t="s">
        <v>17</v>
      </c>
      <c r="I10" s="76" t="s">
        <v>18</v>
      </c>
      <c r="J10" s="76" t="s">
        <v>17</v>
      </c>
      <c r="K10" s="76" t="s">
        <v>18</v>
      </c>
      <c r="L10" s="77" t="s">
        <v>17</v>
      </c>
      <c r="M10" s="77" t="s">
        <v>18</v>
      </c>
      <c r="N10" s="77" t="s">
        <v>17</v>
      </c>
      <c r="O10" s="77" t="s">
        <v>18</v>
      </c>
      <c r="P10" s="77" t="s">
        <v>17</v>
      </c>
      <c r="Q10" s="77" t="s">
        <v>18</v>
      </c>
      <c r="R10" s="78" t="s">
        <v>17</v>
      </c>
      <c r="S10" s="78" t="s">
        <v>18</v>
      </c>
      <c r="T10" s="110"/>
      <c r="U10" s="62"/>
      <c r="V10" s="62"/>
      <c r="W10" s="62"/>
      <c r="X10" s="62"/>
    </row>
    <row r="11" spans="1:24" ht="12" customHeight="1" x14ac:dyDescent="0.25">
      <c r="A11" s="79">
        <v>1</v>
      </c>
      <c r="B11" s="79">
        <v>2</v>
      </c>
      <c r="C11" s="80">
        <v>3</v>
      </c>
      <c r="D11" s="80">
        <v>4</v>
      </c>
      <c r="E11" s="80">
        <v>5</v>
      </c>
      <c r="F11" s="80">
        <v>6</v>
      </c>
      <c r="G11" s="80">
        <v>7</v>
      </c>
      <c r="H11" s="80">
        <v>8</v>
      </c>
      <c r="I11" s="80">
        <v>9</v>
      </c>
      <c r="J11" s="80">
        <v>10</v>
      </c>
      <c r="K11" s="80">
        <v>11</v>
      </c>
      <c r="L11" s="80">
        <v>12</v>
      </c>
      <c r="M11" s="80">
        <v>13</v>
      </c>
      <c r="N11" s="80">
        <v>14</v>
      </c>
      <c r="O11" s="80">
        <v>15</v>
      </c>
      <c r="P11" s="80">
        <v>16</v>
      </c>
      <c r="Q11" s="80">
        <v>17</v>
      </c>
      <c r="R11" s="80">
        <v>18</v>
      </c>
      <c r="S11" s="80">
        <v>19</v>
      </c>
      <c r="T11" s="80">
        <v>20</v>
      </c>
    </row>
    <row r="12" spans="1:24" ht="17.100000000000001" customHeight="1" x14ac:dyDescent="0.25">
      <c r="A12" s="101" t="s">
        <v>111</v>
      </c>
      <c r="B12" s="102"/>
      <c r="C12" s="81"/>
      <c r="D12" s="80"/>
      <c r="E12" s="80"/>
      <c r="F12" s="80"/>
      <c r="G12" s="80"/>
      <c r="H12" s="80"/>
      <c r="I12" s="80"/>
      <c r="J12" s="80"/>
      <c r="K12" s="80"/>
      <c r="L12" s="79"/>
      <c r="M12" s="82"/>
      <c r="N12" s="79"/>
      <c r="O12" s="79"/>
      <c r="P12" s="83"/>
      <c r="Q12" s="83"/>
      <c r="R12" s="83"/>
      <c r="S12" s="83"/>
      <c r="T12" s="82"/>
    </row>
    <row r="13" spans="1:24" ht="17.100000000000001" customHeight="1" x14ac:dyDescent="0.25">
      <c r="A13" s="79">
        <v>1</v>
      </c>
      <c r="B13" s="84" t="s">
        <v>20</v>
      </c>
      <c r="C13" s="85">
        <v>1210.0999999999999</v>
      </c>
      <c r="D13" s="80">
        <v>13</v>
      </c>
      <c r="E13" s="80">
        <v>1</v>
      </c>
      <c r="F13" s="80">
        <v>4361</v>
      </c>
      <c r="G13" s="80">
        <v>4361</v>
      </c>
      <c r="H13" s="80"/>
      <c r="I13" s="80"/>
      <c r="J13" s="80"/>
      <c r="K13" s="80"/>
      <c r="L13" s="79">
        <v>50</v>
      </c>
      <c r="M13" s="82">
        <v>2180.5</v>
      </c>
      <c r="N13" s="79"/>
      <c r="O13" s="79"/>
      <c r="P13" s="83"/>
      <c r="Q13" s="83"/>
      <c r="R13" s="83"/>
      <c r="S13" s="83"/>
      <c r="T13" s="82" t="s">
        <v>115</v>
      </c>
    </row>
    <row r="14" spans="1:24" ht="27" customHeight="1" x14ac:dyDescent="0.25">
      <c r="A14" s="86">
        <v>2</v>
      </c>
      <c r="B14" s="84" t="s">
        <v>119</v>
      </c>
      <c r="C14" s="85">
        <v>1210.0999999999999</v>
      </c>
      <c r="D14" s="80"/>
      <c r="E14" s="80">
        <v>1</v>
      </c>
      <c r="F14" s="80">
        <v>4143</v>
      </c>
      <c r="G14" s="80">
        <v>4143</v>
      </c>
      <c r="H14" s="80"/>
      <c r="I14" s="80"/>
      <c r="J14" s="80"/>
      <c r="K14" s="80"/>
      <c r="L14" s="79">
        <v>50</v>
      </c>
      <c r="M14" s="82">
        <v>2071.5</v>
      </c>
      <c r="N14" s="79"/>
      <c r="O14" s="79"/>
      <c r="P14" s="83"/>
      <c r="Q14" s="83"/>
      <c r="R14" s="83"/>
      <c r="S14" s="83"/>
      <c r="T14" s="82">
        <v>6214.5</v>
      </c>
    </row>
    <row r="15" spans="1:24" ht="27" customHeight="1" x14ac:dyDescent="0.25">
      <c r="A15" s="86">
        <v>3</v>
      </c>
      <c r="B15" s="84" t="s">
        <v>120</v>
      </c>
      <c r="C15" s="85">
        <v>1210.0999999999999</v>
      </c>
      <c r="D15" s="80"/>
      <c r="E15" s="80">
        <v>1</v>
      </c>
      <c r="F15" s="80">
        <v>4143</v>
      </c>
      <c r="G15" s="80">
        <v>4143</v>
      </c>
      <c r="H15" s="80"/>
      <c r="I15" s="80"/>
      <c r="J15" s="80"/>
      <c r="K15" s="80"/>
      <c r="L15" s="79">
        <v>50</v>
      </c>
      <c r="M15" s="82">
        <v>2071.5</v>
      </c>
      <c r="N15" s="79"/>
      <c r="O15" s="79"/>
      <c r="P15" s="83"/>
      <c r="Q15" s="83"/>
      <c r="R15" s="83"/>
      <c r="S15" s="83"/>
      <c r="T15" s="82">
        <v>6214.5</v>
      </c>
    </row>
    <row r="16" spans="1:24" ht="15" customHeight="1" x14ac:dyDescent="0.25">
      <c r="A16" s="86">
        <v>4</v>
      </c>
      <c r="B16" s="87" t="s">
        <v>121</v>
      </c>
      <c r="C16" s="85">
        <v>1231</v>
      </c>
      <c r="D16" s="80"/>
      <c r="E16" s="80">
        <v>1</v>
      </c>
      <c r="F16" s="80">
        <v>3925</v>
      </c>
      <c r="G16" s="80">
        <v>3925</v>
      </c>
      <c r="H16" s="80"/>
      <c r="I16" s="80"/>
      <c r="J16" s="80"/>
      <c r="K16" s="80"/>
      <c r="L16" s="79">
        <v>50</v>
      </c>
      <c r="M16" s="82">
        <v>1962.5</v>
      </c>
      <c r="N16" s="79"/>
      <c r="O16" s="79"/>
      <c r="P16" s="79"/>
      <c r="Q16" s="79"/>
      <c r="R16" s="79"/>
      <c r="S16" s="79"/>
      <c r="T16" s="82">
        <v>5887.5</v>
      </c>
    </row>
    <row r="17" spans="1:20" ht="15" customHeight="1" x14ac:dyDescent="0.25">
      <c r="A17" s="86">
        <v>5</v>
      </c>
      <c r="B17" s="87" t="s">
        <v>127</v>
      </c>
      <c r="C17" s="85">
        <v>1239</v>
      </c>
      <c r="D17" s="80">
        <v>8</v>
      </c>
      <c r="E17" s="80">
        <v>1</v>
      </c>
      <c r="F17" s="80">
        <v>3150</v>
      </c>
      <c r="G17" s="80">
        <v>3150</v>
      </c>
      <c r="H17" s="80"/>
      <c r="I17" s="80"/>
      <c r="J17" s="80"/>
      <c r="K17" s="80"/>
      <c r="L17" s="79">
        <v>50</v>
      </c>
      <c r="M17" s="82">
        <v>1575</v>
      </c>
      <c r="N17" s="79"/>
      <c r="O17" s="79"/>
      <c r="P17" s="79"/>
      <c r="Q17" s="79"/>
      <c r="R17" s="79"/>
      <c r="S17" s="79"/>
      <c r="T17" s="82">
        <v>4725</v>
      </c>
    </row>
    <row r="18" spans="1:20" ht="17.100000000000001" customHeight="1" x14ac:dyDescent="0.25">
      <c r="A18" s="99" t="s">
        <v>43</v>
      </c>
      <c r="B18" s="100"/>
      <c r="C18" s="81"/>
      <c r="D18" s="80"/>
      <c r="E18" s="88">
        <v>5</v>
      </c>
      <c r="F18" s="80"/>
      <c r="G18" s="88">
        <v>19722</v>
      </c>
      <c r="H18" s="88"/>
      <c r="I18" s="88"/>
      <c r="J18" s="88"/>
      <c r="K18" s="88"/>
      <c r="L18" s="79"/>
      <c r="M18" s="89">
        <v>9861</v>
      </c>
      <c r="N18" s="79"/>
      <c r="O18" s="79"/>
      <c r="P18" s="79"/>
      <c r="Q18" s="79"/>
      <c r="R18" s="79"/>
      <c r="S18" s="79"/>
      <c r="T18" s="89">
        <v>29583</v>
      </c>
    </row>
    <row r="19" spans="1:20" ht="17.100000000000001" customHeight="1" x14ac:dyDescent="0.25">
      <c r="A19" s="101" t="s">
        <v>23</v>
      </c>
      <c r="B19" s="102"/>
      <c r="C19" s="81"/>
      <c r="D19" s="80"/>
      <c r="E19" s="80"/>
      <c r="F19" s="80"/>
      <c r="G19" s="80"/>
      <c r="H19" s="80"/>
      <c r="I19" s="80"/>
      <c r="J19" s="80"/>
      <c r="K19" s="80"/>
      <c r="L19" s="79"/>
      <c r="M19" s="79"/>
      <c r="N19" s="79"/>
      <c r="O19" s="79"/>
      <c r="P19" s="79"/>
      <c r="Q19" s="79"/>
      <c r="R19" s="79"/>
      <c r="S19" s="79"/>
      <c r="T19" s="82"/>
    </row>
    <row r="20" spans="1:20" ht="17.100000000000001" customHeight="1" x14ac:dyDescent="0.25">
      <c r="A20" s="86">
        <v>1</v>
      </c>
      <c r="B20" s="84" t="s">
        <v>122</v>
      </c>
      <c r="C20" s="81">
        <v>3433</v>
      </c>
      <c r="D20" s="80">
        <v>9</v>
      </c>
      <c r="E20" s="80">
        <v>2</v>
      </c>
      <c r="F20" s="80">
        <v>3323</v>
      </c>
      <c r="G20" s="80">
        <v>6646</v>
      </c>
      <c r="H20" s="80"/>
      <c r="I20" s="80"/>
      <c r="J20" s="80"/>
      <c r="K20" s="80"/>
      <c r="L20" s="79">
        <v>50</v>
      </c>
      <c r="M20" s="79">
        <v>3323</v>
      </c>
      <c r="N20" s="79"/>
      <c r="O20" s="79"/>
      <c r="P20" s="79"/>
      <c r="Q20" s="79"/>
      <c r="R20" s="79"/>
      <c r="S20" s="79"/>
      <c r="T20" s="82">
        <v>9969</v>
      </c>
    </row>
    <row r="21" spans="1:20" ht="15" customHeight="1" x14ac:dyDescent="0.25">
      <c r="A21" s="86">
        <v>2</v>
      </c>
      <c r="B21" s="87" t="s">
        <v>133</v>
      </c>
      <c r="C21" s="85">
        <v>3115</v>
      </c>
      <c r="D21" s="80">
        <v>6</v>
      </c>
      <c r="E21" s="80">
        <v>1</v>
      </c>
      <c r="F21" s="80">
        <v>2785</v>
      </c>
      <c r="G21" s="80">
        <v>2785</v>
      </c>
      <c r="H21" s="80"/>
      <c r="I21" s="80"/>
      <c r="J21" s="80"/>
      <c r="K21" s="80"/>
      <c r="L21" s="79"/>
      <c r="M21" s="82"/>
      <c r="N21" s="79"/>
      <c r="O21" s="79"/>
      <c r="P21" s="79"/>
      <c r="Q21" s="79"/>
      <c r="R21" s="79"/>
      <c r="S21" s="79"/>
      <c r="T21" s="82">
        <v>2785</v>
      </c>
    </row>
    <row r="22" spans="1:20" ht="17.100000000000001" customHeight="1" x14ac:dyDescent="0.25">
      <c r="A22" s="86">
        <v>3</v>
      </c>
      <c r="B22" s="84" t="s">
        <v>131</v>
      </c>
      <c r="C22" s="81">
        <v>3423</v>
      </c>
      <c r="D22" s="80">
        <v>6</v>
      </c>
      <c r="E22" s="80">
        <v>0.5</v>
      </c>
      <c r="F22" s="80">
        <v>2785</v>
      </c>
      <c r="G22" s="80">
        <v>1392.5</v>
      </c>
      <c r="H22" s="80"/>
      <c r="I22" s="80"/>
      <c r="J22" s="80"/>
      <c r="K22" s="80"/>
      <c r="L22" s="79"/>
      <c r="M22" s="79"/>
      <c r="N22" s="79"/>
      <c r="O22" s="79"/>
      <c r="P22" s="79"/>
      <c r="Q22" s="79"/>
      <c r="R22" s="79"/>
      <c r="S22" s="79"/>
      <c r="T22" s="82">
        <v>1392.5</v>
      </c>
    </row>
    <row r="23" spans="1:20" ht="17.100000000000001" customHeight="1" x14ac:dyDescent="0.25">
      <c r="A23" s="86">
        <v>4</v>
      </c>
      <c r="B23" s="87" t="s">
        <v>27</v>
      </c>
      <c r="C23" s="81">
        <v>4115</v>
      </c>
      <c r="D23" s="80">
        <v>5</v>
      </c>
      <c r="E23" s="90">
        <v>1</v>
      </c>
      <c r="F23" s="80">
        <v>2613</v>
      </c>
      <c r="G23" s="80">
        <v>2613</v>
      </c>
      <c r="H23" s="80"/>
      <c r="I23" s="80"/>
      <c r="J23" s="80"/>
      <c r="K23" s="80"/>
      <c r="L23" s="79">
        <v>50</v>
      </c>
      <c r="M23" s="79">
        <v>1306.5</v>
      </c>
      <c r="N23" s="79"/>
      <c r="O23" s="79"/>
      <c r="P23" s="79"/>
      <c r="Q23" s="79"/>
      <c r="R23" s="79">
        <v>5</v>
      </c>
      <c r="S23" s="79">
        <v>130.65</v>
      </c>
      <c r="T23" s="82">
        <v>4050.15</v>
      </c>
    </row>
    <row r="24" spans="1:20" ht="17.100000000000001" customHeight="1" x14ac:dyDescent="0.25">
      <c r="A24" s="86">
        <v>5</v>
      </c>
      <c r="B24" s="87" t="s">
        <v>31</v>
      </c>
      <c r="C24" s="81">
        <v>4222</v>
      </c>
      <c r="D24" s="80">
        <v>5</v>
      </c>
      <c r="E24" s="90">
        <v>2</v>
      </c>
      <c r="F24" s="80">
        <v>2613</v>
      </c>
      <c r="G24" s="80">
        <v>5226</v>
      </c>
      <c r="H24" s="80"/>
      <c r="I24" s="80"/>
      <c r="J24" s="80"/>
      <c r="K24" s="80"/>
      <c r="L24" s="79"/>
      <c r="M24" s="79"/>
      <c r="N24" s="79"/>
      <c r="O24" s="79"/>
      <c r="P24" s="79"/>
      <c r="Q24" s="79"/>
      <c r="R24" s="79"/>
      <c r="S24" s="79"/>
      <c r="T24" s="82">
        <v>5226</v>
      </c>
    </row>
    <row r="25" spans="1:20" ht="17.100000000000001" customHeight="1" x14ac:dyDescent="0.25">
      <c r="A25" s="103" t="s">
        <v>43</v>
      </c>
      <c r="B25" s="104"/>
      <c r="C25" s="81"/>
      <c r="D25" s="80"/>
      <c r="E25" s="91">
        <v>6.5</v>
      </c>
      <c r="F25" s="80"/>
      <c r="G25" s="88">
        <v>18662.5</v>
      </c>
      <c r="H25" s="88"/>
      <c r="I25" s="88"/>
      <c r="J25" s="88"/>
      <c r="K25" s="88"/>
      <c r="L25" s="79"/>
      <c r="M25" s="92">
        <v>4629.5</v>
      </c>
      <c r="N25" s="79"/>
      <c r="O25" s="79"/>
      <c r="P25" s="79"/>
      <c r="Q25" s="79"/>
      <c r="R25" s="79"/>
      <c r="S25" s="92">
        <v>130.65</v>
      </c>
      <c r="T25" s="93">
        <v>23422.65</v>
      </c>
    </row>
    <row r="26" spans="1:20" ht="17.100000000000001" customHeight="1" x14ac:dyDescent="0.25">
      <c r="A26" s="101" t="s">
        <v>112</v>
      </c>
      <c r="B26" s="102"/>
      <c r="C26" s="81"/>
      <c r="D26" s="80"/>
      <c r="E26" s="90"/>
      <c r="F26" s="80"/>
      <c r="G26" s="80"/>
      <c r="H26" s="80"/>
      <c r="I26" s="80"/>
      <c r="J26" s="80"/>
      <c r="K26" s="80"/>
      <c r="L26" s="79"/>
      <c r="M26" s="79"/>
      <c r="N26" s="79"/>
      <c r="O26" s="79"/>
      <c r="P26" s="79"/>
      <c r="Q26" s="79"/>
      <c r="R26" s="79"/>
      <c r="S26" s="79"/>
      <c r="T26" s="82"/>
    </row>
    <row r="27" spans="1:20" ht="17.100000000000001" customHeight="1" x14ac:dyDescent="0.25">
      <c r="A27" s="79">
        <v>1</v>
      </c>
      <c r="B27" s="94" t="s">
        <v>118</v>
      </c>
      <c r="C27" s="80">
        <v>3231</v>
      </c>
      <c r="D27" s="80">
        <v>6</v>
      </c>
      <c r="E27" s="85">
        <v>1.5</v>
      </c>
      <c r="F27" s="80">
        <v>2785</v>
      </c>
      <c r="G27" s="80">
        <v>4177.5</v>
      </c>
      <c r="H27" s="80"/>
      <c r="I27" s="80"/>
      <c r="J27" s="80"/>
      <c r="K27" s="80"/>
      <c r="L27" s="79"/>
      <c r="M27" s="79"/>
      <c r="N27" s="79"/>
      <c r="O27" s="79"/>
      <c r="P27" s="79"/>
      <c r="Q27" s="79"/>
      <c r="R27" s="79"/>
      <c r="S27" s="79"/>
      <c r="T27" s="95">
        <v>4177.5</v>
      </c>
    </row>
    <row r="28" spans="1:20" ht="17.100000000000001" customHeight="1" x14ac:dyDescent="0.25">
      <c r="A28" s="86"/>
      <c r="B28" s="103" t="s">
        <v>43</v>
      </c>
      <c r="C28" s="107"/>
      <c r="D28" s="80"/>
      <c r="E28" s="89">
        <v>1.5</v>
      </c>
      <c r="F28" s="80"/>
      <c r="G28" s="88">
        <v>4177.5</v>
      </c>
      <c r="H28" s="88"/>
      <c r="I28" s="88"/>
      <c r="J28" s="88"/>
      <c r="K28" s="88"/>
      <c r="L28" s="79"/>
      <c r="M28" s="79"/>
      <c r="N28" s="79"/>
      <c r="O28" s="79"/>
      <c r="P28" s="79"/>
      <c r="Q28" s="79"/>
      <c r="R28" s="79"/>
      <c r="S28" s="79"/>
      <c r="T28" s="93">
        <v>4177.5</v>
      </c>
    </row>
    <row r="29" spans="1:20" ht="17.100000000000001" customHeight="1" x14ac:dyDescent="0.25">
      <c r="A29" s="105" t="s">
        <v>113</v>
      </c>
      <c r="B29" s="106"/>
      <c r="C29" s="80"/>
      <c r="D29" s="80"/>
      <c r="E29" s="96"/>
      <c r="F29" s="80"/>
      <c r="G29" s="80"/>
      <c r="H29" s="80"/>
      <c r="I29" s="80"/>
      <c r="J29" s="80"/>
      <c r="K29" s="80"/>
      <c r="L29" s="79"/>
      <c r="M29" s="79"/>
      <c r="N29" s="79"/>
      <c r="O29" s="79"/>
      <c r="P29" s="79"/>
      <c r="Q29" s="79"/>
      <c r="R29" s="79"/>
      <c r="S29" s="79"/>
      <c r="T29" s="82"/>
    </row>
    <row r="30" spans="1:20" ht="17.100000000000001" customHeight="1" x14ac:dyDescent="0.25">
      <c r="A30" s="79">
        <v>2</v>
      </c>
      <c r="B30" s="83" t="s">
        <v>114</v>
      </c>
      <c r="C30" s="80">
        <v>3475</v>
      </c>
      <c r="D30" s="80">
        <v>11</v>
      </c>
      <c r="E30" s="90">
        <v>16</v>
      </c>
      <c r="F30" s="80">
        <v>3784</v>
      </c>
      <c r="G30" s="95">
        <v>60544</v>
      </c>
      <c r="H30" s="80"/>
      <c r="I30" s="80"/>
      <c r="J30" s="80"/>
      <c r="K30" s="95"/>
      <c r="L30" s="79"/>
      <c r="M30" s="79"/>
      <c r="N30" s="79"/>
      <c r="O30" s="79"/>
      <c r="P30" s="79"/>
      <c r="Q30" s="79"/>
      <c r="R30" s="79"/>
      <c r="S30" s="79"/>
      <c r="T30" s="82">
        <v>60544</v>
      </c>
    </row>
    <row r="31" spans="1:20" ht="17.100000000000001" customHeight="1" x14ac:dyDescent="0.25">
      <c r="A31" s="99" t="s">
        <v>43</v>
      </c>
      <c r="B31" s="100"/>
      <c r="C31" s="81"/>
      <c r="D31" s="80"/>
      <c r="E31" s="97">
        <v>16</v>
      </c>
      <c r="F31" s="80"/>
      <c r="G31" s="91">
        <f>G30</f>
        <v>60544</v>
      </c>
      <c r="H31" s="98"/>
      <c r="I31" s="98"/>
      <c r="J31" s="98"/>
      <c r="K31" s="91"/>
      <c r="L31" s="79"/>
      <c r="M31" s="79"/>
      <c r="N31" s="79"/>
      <c r="O31" s="79"/>
      <c r="P31" s="79"/>
      <c r="Q31" s="82"/>
      <c r="R31" s="82"/>
      <c r="S31" s="93"/>
      <c r="T31" s="89">
        <f>T30</f>
        <v>60544</v>
      </c>
    </row>
    <row r="32" spans="1:20" ht="17.100000000000001" customHeight="1" x14ac:dyDescent="0.25">
      <c r="A32" s="101" t="s">
        <v>30</v>
      </c>
      <c r="B32" s="102"/>
      <c r="C32" s="81"/>
      <c r="D32" s="80"/>
      <c r="E32" s="80"/>
      <c r="F32" s="80"/>
      <c r="G32" s="80"/>
      <c r="H32" s="80"/>
      <c r="I32" s="80"/>
      <c r="J32" s="80"/>
      <c r="K32" s="80"/>
      <c r="L32" s="79"/>
      <c r="M32" s="79"/>
      <c r="N32" s="79"/>
      <c r="O32" s="79"/>
      <c r="P32" s="79"/>
      <c r="Q32" s="79"/>
      <c r="R32" s="79"/>
      <c r="S32" s="79"/>
      <c r="T32" s="82"/>
    </row>
    <row r="33" spans="1:21" ht="17.100000000000001" customHeight="1" x14ac:dyDescent="0.25">
      <c r="A33" s="86">
        <v>1</v>
      </c>
      <c r="B33" s="84" t="s">
        <v>93</v>
      </c>
      <c r="C33" s="81">
        <v>4222</v>
      </c>
      <c r="D33" s="80">
        <v>5</v>
      </c>
      <c r="E33" s="80">
        <v>2</v>
      </c>
      <c r="F33" s="80">
        <v>2613</v>
      </c>
      <c r="G33" s="80">
        <v>5226</v>
      </c>
      <c r="H33" s="80"/>
      <c r="I33" s="80"/>
      <c r="J33" s="80"/>
      <c r="K33" s="80"/>
      <c r="L33" s="79"/>
      <c r="M33" s="79"/>
      <c r="N33" s="79"/>
      <c r="O33" s="79"/>
      <c r="P33" s="79"/>
      <c r="Q33" s="79"/>
      <c r="R33" s="79"/>
      <c r="S33" s="79"/>
      <c r="T33" s="82">
        <v>5226</v>
      </c>
    </row>
    <row r="34" spans="1:21" ht="17.100000000000001" customHeight="1" x14ac:dyDescent="0.25">
      <c r="A34" s="86">
        <v>2</v>
      </c>
      <c r="B34" s="84" t="s">
        <v>130</v>
      </c>
      <c r="C34" s="81">
        <v>9152</v>
      </c>
      <c r="D34" s="80">
        <v>2</v>
      </c>
      <c r="E34" s="80">
        <v>1</v>
      </c>
      <c r="F34" s="80">
        <v>2094</v>
      </c>
      <c r="G34" s="80">
        <v>2094</v>
      </c>
      <c r="H34" s="80"/>
      <c r="I34" s="80"/>
      <c r="J34" s="80"/>
      <c r="K34" s="80"/>
      <c r="L34" s="79"/>
      <c r="M34" s="79"/>
      <c r="N34" s="79"/>
      <c r="O34" s="79"/>
      <c r="P34" s="79"/>
      <c r="Q34" s="79"/>
      <c r="R34" s="79"/>
      <c r="S34" s="79"/>
      <c r="T34" s="82">
        <v>2094</v>
      </c>
    </row>
    <row r="35" spans="1:21" ht="17.100000000000001" customHeight="1" x14ac:dyDescent="0.25">
      <c r="A35" s="79">
        <v>3</v>
      </c>
      <c r="B35" s="83" t="s">
        <v>32</v>
      </c>
      <c r="C35" s="80">
        <v>9132</v>
      </c>
      <c r="D35" s="80">
        <v>2</v>
      </c>
      <c r="E35" s="80">
        <v>5</v>
      </c>
      <c r="F35" s="80">
        <v>2094</v>
      </c>
      <c r="G35" s="80">
        <f>ROUND(F35*E35,2)</f>
        <v>10470</v>
      </c>
      <c r="H35" s="80"/>
      <c r="I35" s="80"/>
      <c r="J35" s="80"/>
      <c r="K35" s="80"/>
      <c r="L35" s="79"/>
      <c r="M35" s="79"/>
      <c r="N35" s="79"/>
      <c r="O35" s="79"/>
      <c r="P35" s="79">
        <v>10</v>
      </c>
      <c r="Q35" s="82">
        <v>209.4</v>
      </c>
      <c r="R35" s="82"/>
      <c r="S35" s="82"/>
      <c r="T35" s="82">
        <v>11517</v>
      </c>
    </row>
    <row r="36" spans="1:21" ht="17.100000000000001" customHeight="1" x14ac:dyDescent="0.25">
      <c r="A36" s="79">
        <v>4</v>
      </c>
      <c r="B36" s="83" t="s">
        <v>92</v>
      </c>
      <c r="C36" s="80">
        <v>9132</v>
      </c>
      <c r="D36" s="80">
        <v>2</v>
      </c>
      <c r="E36" s="80">
        <v>4</v>
      </c>
      <c r="F36" s="80">
        <v>2094</v>
      </c>
      <c r="G36" s="80">
        <f t="shared" ref="G36:G45" si="0">ROUND(F36*E36,2)</f>
        <v>8376</v>
      </c>
      <c r="H36" s="80"/>
      <c r="I36" s="80"/>
      <c r="J36" s="80"/>
      <c r="K36" s="80"/>
      <c r="L36" s="79"/>
      <c r="M36" s="79"/>
      <c r="N36" s="79"/>
      <c r="O36" s="79"/>
      <c r="P36" s="79"/>
      <c r="Q36" s="79"/>
      <c r="R36" s="79"/>
      <c r="S36" s="79"/>
      <c r="T36" s="82">
        <f>ROUND(F36*E36,2)</f>
        <v>8376</v>
      </c>
    </row>
    <row r="37" spans="1:21" ht="17.100000000000001" customHeight="1" x14ac:dyDescent="0.25">
      <c r="A37" s="79">
        <v>5</v>
      </c>
      <c r="B37" s="83" t="s">
        <v>33</v>
      </c>
      <c r="C37" s="80">
        <v>9152</v>
      </c>
      <c r="D37" s="80">
        <v>2</v>
      </c>
      <c r="E37" s="80">
        <v>8</v>
      </c>
      <c r="F37" s="80">
        <v>2094</v>
      </c>
      <c r="G37" s="80">
        <f t="shared" si="0"/>
        <v>16752</v>
      </c>
      <c r="H37" s="80"/>
      <c r="I37" s="80"/>
      <c r="J37" s="80"/>
      <c r="K37" s="80"/>
      <c r="L37" s="79"/>
      <c r="M37" s="79"/>
      <c r="N37" s="79">
        <v>35</v>
      </c>
      <c r="O37" s="82">
        <f>ROUND(F37/167*80*35%,2)</f>
        <v>351.09</v>
      </c>
      <c r="P37" s="79"/>
      <c r="Q37" s="79"/>
      <c r="R37" s="79"/>
      <c r="S37" s="79"/>
      <c r="T37" s="82">
        <f>ROUND((F37+O37)*E37,2)</f>
        <v>19560.72</v>
      </c>
    </row>
    <row r="38" spans="1:21" ht="27" customHeight="1" x14ac:dyDescent="0.25">
      <c r="A38" s="79">
        <v>6</v>
      </c>
      <c r="B38" s="83" t="s">
        <v>104</v>
      </c>
      <c r="C38" s="80">
        <v>7241</v>
      </c>
      <c r="D38" s="80">
        <v>6</v>
      </c>
      <c r="E38" s="80">
        <v>1.5</v>
      </c>
      <c r="F38" s="80">
        <v>2785</v>
      </c>
      <c r="G38" s="80">
        <f>ROUND(F38*E38,2)</f>
        <v>4177.5</v>
      </c>
      <c r="H38" s="80"/>
      <c r="I38" s="80"/>
      <c r="J38" s="80"/>
      <c r="K38" s="80"/>
      <c r="L38" s="79"/>
      <c r="M38" s="79"/>
      <c r="N38" s="79"/>
      <c r="O38" s="79"/>
      <c r="P38" s="79"/>
      <c r="Q38" s="79"/>
      <c r="R38" s="79"/>
      <c r="S38" s="79"/>
      <c r="T38" s="82">
        <f>ROUND(G38,2)</f>
        <v>4177.5</v>
      </c>
    </row>
    <row r="39" spans="1:21" ht="27" customHeight="1" x14ac:dyDescent="0.25">
      <c r="A39" s="79">
        <v>7</v>
      </c>
      <c r="B39" s="83" t="s">
        <v>35</v>
      </c>
      <c r="C39" s="80">
        <v>7129</v>
      </c>
      <c r="D39" s="80">
        <v>7</v>
      </c>
      <c r="E39" s="80">
        <v>4.5</v>
      </c>
      <c r="F39" s="80">
        <v>2958</v>
      </c>
      <c r="G39" s="80">
        <f t="shared" si="0"/>
        <v>13311</v>
      </c>
      <c r="H39" s="80"/>
      <c r="I39" s="80"/>
      <c r="J39" s="80"/>
      <c r="K39" s="80"/>
      <c r="L39" s="79"/>
      <c r="M39" s="79"/>
      <c r="N39" s="79"/>
      <c r="O39" s="79"/>
      <c r="P39" s="79"/>
      <c r="Q39" s="79"/>
      <c r="R39" s="79"/>
      <c r="S39" s="79"/>
      <c r="T39" s="82">
        <f t="shared" ref="T39:T40" si="1">ROUND(G39,2)</f>
        <v>13311</v>
      </c>
    </row>
    <row r="40" spans="1:21" ht="17.100000000000001" customHeight="1" x14ac:dyDescent="0.25">
      <c r="A40" s="79">
        <v>8</v>
      </c>
      <c r="B40" s="83" t="s">
        <v>106</v>
      </c>
      <c r="C40" s="80">
        <v>7233</v>
      </c>
      <c r="D40" s="80">
        <v>5</v>
      </c>
      <c r="E40" s="80">
        <v>3</v>
      </c>
      <c r="F40" s="80">
        <v>2613</v>
      </c>
      <c r="G40" s="80">
        <f t="shared" si="0"/>
        <v>7839</v>
      </c>
      <c r="H40" s="80"/>
      <c r="I40" s="80"/>
      <c r="J40" s="80"/>
      <c r="K40" s="80"/>
      <c r="L40" s="79"/>
      <c r="M40" s="79"/>
      <c r="N40" s="79"/>
      <c r="O40" s="79"/>
      <c r="P40" s="79"/>
      <c r="Q40" s="79"/>
      <c r="R40" s="79"/>
      <c r="S40" s="79"/>
      <c r="T40" s="82">
        <f t="shared" si="1"/>
        <v>7839</v>
      </c>
    </row>
    <row r="41" spans="1:21" ht="17.100000000000001" customHeight="1" x14ac:dyDescent="0.25">
      <c r="A41" s="79">
        <v>9</v>
      </c>
      <c r="B41" s="83" t="s">
        <v>128</v>
      </c>
      <c r="C41" s="80">
        <v>8163</v>
      </c>
      <c r="D41" s="80">
        <v>2</v>
      </c>
      <c r="E41" s="80">
        <v>1</v>
      </c>
      <c r="F41" s="80">
        <v>2094</v>
      </c>
      <c r="G41" s="80">
        <f t="shared" si="0"/>
        <v>2094</v>
      </c>
      <c r="H41" s="80"/>
      <c r="I41" s="80"/>
      <c r="J41" s="80"/>
      <c r="K41" s="80"/>
      <c r="L41" s="79"/>
      <c r="M41" s="79"/>
      <c r="N41" s="79"/>
      <c r="O41" s="79"/>
      <c r="P41" s="79"/>
      <c r="Q41" s="79"/>
      <c r="R41" s="79"/>
      <c r="S41" s="79"/>
      <c r="T41" s="82">
        <v>2094</v>
      </c>
    </row>
    <row r="42" spans="1:21" ht="17.100000000000001" customHeight="1" x14ac:dyDescent="0.25">
      <c r="A42" s="79">
        <v>10</v>
      </c>
      <c r="B42" s="83" t="s">
        <v>129</v>
      </c>
      <c r="C42" s="80">
        <v>9142</v>
      </c>
      <c r="D42" s="80">
        <v>2</v>
      </c>
      <c r="E42" s="80">
        <v>1</v>
      </c>
      <c r="F42" s="80">
        <v>2094</v>
      </c>
      <c r="G42" s="80">
        <f t="shared" si="0"/>
        <v>2094</v>
      </c>
      <c r="H42" s="80"/>
      <c r="I42" s="80"/>
      <c r="J42" s="80"/>
      <c r="K42" s="80"/>
      <c r="L42" s="79"/>
      <c r="M42" s="79"/>
      <c r="N42" s="79"/>
      <c r="O42" s="79"/>
      <c r="P42" s="79"/>
      <c r="Q42" s="79"/>
      <c r="R42" s="79"/>
      <c r="S42" s="79"/>
      <c r="T42" s="82">
        <v>2094</v>
      </c>
    </row>
    <row r="43" spans="1:21" ht="17.100000000000001" customHeight="1" x14ac:dyDescent="0.25">
      <c r="A43" s="79">
        <v>11</v>
      </c>
      <c r="B43" s="83" t="s">
        <v>41</v>
      </c>
      <c r="C43" s="80">
        <v>9162</v>
      </c>
      <c r="D43" s="80">
        <v>2</v>
      </c>
      <c r="E43" s="80">
        <v>1</v>
      </c>
      <c r="F43" s="80">
        <v>2094</v>
      </c>
      <c r="G43" s="80">
        <f t="shared" si="0"/>
        <v>2094</v>
      </c>
      <c r="H43" s="80"/>
      <c r="I43" s="80"/>
      <c r="J43" s="80"/>
      <c r="K43" s="80"/>
      <c r="L43" s="79"/>
      <c r="M43" s="79"/>
      <c r="N43" s="79"/>
      <c r="O43" s="79"/>
      <c r="P43" s="79"/>
      <c r="Q43" s="79"/>
      <c r="R43" s="79"/>
      <c r="S43" s="79"/>
      <c r="T43" s="82">
        <v>2094</v>
      </c>
    </row>
    <row r="44" spans="1:21" ht="17.100000000000001" customHeight="1" x14ac:dyDescent="0.25">
      <c r="A44" s="79">
        <v>12</v>
      </c>
      <c r="B44" s="83" t="s">
        <v>40</v>
      </c>
      <c r="C44" s="80">
        <v>7243</v>
      </c>
      <c r="D44" s="80">
        <v>5</v>
      </c>
      <c r="E44" s="80">
        <v>0.5</v>
      </c>
      <c r="F44" s="80">
        <v>2613</v>
      </c>
      <c r="G44" s="80">
        <f t="shared" si="0"/>
        <v>1306.5</v>
      </c>
      <c r="H44" s="80"/>
      <c r="I44" s="80"/>
      <c r="J44" s="80"/>
      <c r="K44" s="80"/>
      <c r="L44" s="79"/>
      <c r="M44" s="79"/>
      <c r="N44" s="79"/>
      <c r="O44" s="79"/>
      <c r="P44" s="79"/>
      <c r="Q44" s="79"/>
      <c r="R44" s="79"/>
      <c r="S44" s="79"/>
      <c r="T44" s="82">
        <v>1306.5</v>
      </c>
    </row>
    <row r="45" spans="1:21" ht="17.100000000000001" customHeight="1" x14ac:dyDescent="0.25">
      <c r="A45" s="79">
        <v>13</v>
      </c>
      <c r="B45" s="83" t="s">
        <v>26</v>
      </c>
      <c r="C45" s="80">
        <v>9411</v>
      </c>
      <c r="D45" s="80">
        <v>2</v>
      </c>
      <c r="E45" s="80">
        <v>1</v>
      </c>
      <c r="F45" s="80">
        <v>2094</v>
      </c>
      <c r="G45" s="80">
        <f t="shared" si="0"/>
        <v>2094</v>
      </c>
      <c r="H45" s="80"/>
      <c r="I45" s="80"/>
      <c r="J45" s="80"/>
      <c r="K45" s="80"/>
      <c r="L45" s="79"/>
      <c r="M45" s="82"/>
      <c r="N45" s="79"/>
      <c r="O45" s="79"/>
      <c r="P45" s="79"/>
      <c r="Q45" s="79"/>
      <c r="R45" s="79"/>
      <c r="S45" s="79"/>
      <c r="T45" s="82">
        <f>ROUND(F45+M45,2)</f>
        <v>2094</v>
      </c>
    </row>
    <row r="46" spans="1:21" ht="16.5" customHeight="1" x14ac:dyDescent="0.25">
      <c r="A46" s="99" t="s">
        <v>43</v>
      </c>
      <c r="B46" s="100"/>
      <c r="C46" s="80"/>
      <c r="D46" s="80"/>
      <c r="E46" s="88"/>
      <c r="F46" s="80"/>
      <c r="G46" s="88">
        <v>77928</v>
      </c>
      <c r="H46" s="88"/>
      <c r="I46" s="88"/>
      <c r="J46" s="88"/>
      <c r="K46" s="89"/>
      <c r="L46" s="79"/>
      <c r="M46" s="89"/>
      <c r="N46" s="79"/>
      <c r="O46" s="89">
        <f>ROUND(O37*E37,2)</f>
        <v>2808.72</v>
      </c>
      <c r="P46" s="79"/>
      <c r="Q46" s="89">
        <f>ROUND(Q35*E35,2)</f>
        <v>1047</v>
      </c>
      <c r="R46" s="89"/>
      <c r="S46" s="89"/>
      <c r="T46" s="88">
        <v>81783.72</v>
      </c>
    </row>
    <row r="47" spans="1:21" ht="18" customHeight="1" x14ac:dyDescent="0.25">
      <c r="A47" s="99" t="s">
        <v>91</v>
      </c>
      <c r="B47" s="100"/>
      <c r="C47" s="80"/>
      <c r="D47" s="80"/>
      <c r="E47" s="88"/>
      <c r="F47" s="88"/>
      <c r="G47" s="89">
        <f>G18+G25+G28+G31+G46</f>
        <v>181034</v>
      </c>
      <c r="H47" s="89"/>
      <c r="I47" s="89"/>
      <c r="J47" s="89"/>
      <c r="K47" s="89"/>
      <c r="L47" s="79"/>
      <c r="M47" s="89">
        <v>14490.5</v>
      </c>
      <c r="N47" s="79"/>
      <c r="O47" s="89">
        <f>ROUND(O18+O31+O46,2)</f>
        <v>2808.72</v>
      </c>
      <c r="P47" s="79"/>
      <c r="Q47" s="89">
        <f>ROUND(Q18+Q31+Q46,2)</f>
        <v>1047</v>
      </c>
      <c r="R47" s="89"/>
      <c r="S47" s="89">
        <v>130.65</v>
      </c>
      <c r="T47" s="89">
        <v>199510.87</v>
      </c>
    </row>
    <row r="48" spans="1:21" ht="24" customHeight="1" x14ac:dyDescent="0.25">
      <c r="A48" s="41"/>
      <c r="B48" s="41"/>
      <c r="C48" s="43"/>
      <c r="D48" s="44"/>
      <c r="E48" s="44"/>
      <c r="F48" s="44"/>
      <c r="G48" s="44"/>
      <c r="H48" s="44"/>
      <c r="I48" s="44"/>
      <c r="J48" s="44"/>
      <c r="K48" s="44"/>
      <c r="L48" s="41"/>
      <c r="M48" s="41"/>
      <c r="N48" s="41"/>
      <c r="O48" s="41"/>
      <c r="P48" s="41"/>
      <c r="Q48" s="41"/>
      <c r="R48" s="41"/>
      <c r="S48" s="41"/>
      <c r="T48" s="41"/>
      <c r="U48" s="41"/>
    </row>
    <row r="49" spans="1:21" ht="6" customHeight="1" x14ac:dyDescent="0.25">
      <c r="A49" s="41"/>
      <c r="B49" s="41"/>
      <c r="C49" s="43"/>
      <c r="D49" s="44"/>
      <c r="E49" s="44"/>
      <c r="F49" s="44"/>
      <c r="G49" s="44"/>
      <c r="H49" s="44"/>
      <c r="I49" s="44"/>
      <c r="J49" s="44"/>
      <c r="K49" s="44"/>
      <c r="L49" s="41"/>
      <c r="M49" s="41"/>
      <c r="N49" s="41"/>
      <c r="O49" s="41"/>
      <c r="P49" s="41"/>
      <c r="Q49" s="41"/>
      <c r="R49" s="41"/>
      <c r="S49" s="41"/>
      <c r="T49" s="41"/>
      <c r="U49" s="41"/>
    </row>
    <row r="50" spans="1:21" x14ac:dyDescent="0.25">
      <c r="A50" s="41"/>
      <c r="B50" s="41"/>
      <c r="C50" s="43"/>
      <c r="D50" s="44"/>
      <c r="E50" s="44"/>
      <c r="F50" s="44"/>
      <c r="G50" s="44"/>
      <c r="H50" s="44"/>
      <c r="I50" s="44"/>
      <c r="J50" s="44"/>
      <c r="K50" s="44"/>
      <c r="L50" s="41"/>
      <c r="M50" s="41"/>
      <c r="N50" s="41"/>
      <c r="O50" s="41"/>
      <c r="P50" s="41"/>
      <c r="Q50" s="41"/>
      <c r="R50" s="41"/>
      <c r="S50" s="41"/>
      <c r="T50" s="41"/>
      <c r="U50" s="41"/>
    </row>
    <row r="51" spans="1:21" x14ac:dyDescent="0.25">
      <c r="A51" s="41"/>
      <c r="B51" s="41"/>
      <c r="C51" s="43"/>
      <c r="D51" s="44"/>
      <c r="E51" s="44"/>
      <c r="F51" s="44"/>
      <c r="G51" s="44"/>
      <c r="H51" s="44"/>
      <c r="I51" s="44"/>
      <c r="J51" s="44"/>
      <c r="K51" s="44"/>
      <c r="L51" s="41"/>
      <c r="M51" s="41"/>
      <c r="N51" s="41"/>
      <c r="O51" s="41"/>
      <c r="P51" s="41"/>
      <c r="Q51" s="41"/>
      <c r="R51" s="41"/>
      <c r="S51" s="41"/>
      <c r="T51" s="41"/>
      <c r="U51" s="41"/>
    </row>
  </sheetData>
  <mergeCells count="33">
    <mergeCell ref="L1:T1"/>
    <mergeCell ref="L2:T2"/>
    <mergeCell ref="L3:T3"/>
    <mergeCell ref="L4:T4"/>
    <mergeCell ref="A1:F1"/>
    <mergeCell ref="A2:F2"/>
    <mergeCell ref="A3:F3"/>
    <mergeCell ref="A4:F4"/>
    <mergeCell ref="L7:M9"/>
    <mergeCell ref="N7:O9"/>
    <mergeCell ref="P7:Q9"/>
    <mergeCell ref="T7:T10"/>
    <mergeCell ref="R7:S9"/>
    <mergeCell ref="H7:I9"/>
    <mergeCell ref="J7:K9"/>
    <mergeCell ref="E7:E10"/>
    <mergeCell ref="F7:F10"/>
    <mergeCell ref="G7:G10"/>
    <mergeCell ref="A12:B12"/>
    <mergeCell ref="A7:A10"/>
    <mergeCell ref="B7:B10"/>
    <mergeCell ref="C7:C10"/>
    <mergeCell ref="D7:D10"/>
    <mergeCell ref="A47:B47"/>
    <mergeCell ref="A18:B18"/>
    <mergeCell ref="A19:B19"/>
    <mergeCell ref="A31:B31"/>
    <mergeCell ref="A32:B32"/>
    <mergeCell ref="A46:B46"/>
    <mergeCell ref="A25:B25"/>
    <mergeCell ref="A26:B26"/>
    <mergeCell ref="A29:B29"/>
    <mergeCell ref="B28:C28"/>
  </mergeCells>
  <printOptions horizontalCentered="1"/>
  <pageMargins left="3.937007874015748E-2" right="3.937007874015748E-2" top="0.55118110236220474" bottom="0.55118110236220474" header="0.31496062992125984" footer="0.31496062992125984"/>
  <pageSetup paperSize="9" scale="63" orientation="landscape" verticalDpi="18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opLeftCell="A28" zoomScale="80" zoomScaleNormal="80" workbookViewId="0">
      <selection activeCell="B29" sqref="B29"/>
    </sheetView>
  </sheetViews>
  <sheetFormatPr defaultRowHeight="15" x14ac:dyDescent="0.25"/>
  <cols>
    <col min="1" max="1" width="4.85546875" customWidth="1"/>
    <col min="2" max="2" width="22.140625" customWidth="1"/>
    <col min="3" max="3" width="7.42578125" customWidth="1"/>
    <col min="4" max="4" width="7.140625" customWidth="1"/>
    <col min="5" max="5" width="8" customWidth="1"/>
    <col min="6" max="6" width="10.7109375" customWidth="1"/>
    <col min="7" max="7" width="9" customWidth="1"/>
    <col min="8" max="8" width="8.28515625" customWidth="1"/>
    <col min="9" max="10" width="8.85546875" customWidth="1"/>
    <col min="11" max="11" width="8.5703125" customWidth="1"/>
    <col min="12" max="12" width="8.7109375" customWidth="1"/>
    <col min="13" max="13" width="12.85546875" customWidth="1"/>
  </cols>
  <sheetData>
    <row r="1" spans="1:15" x14ac:dyDescent="0.25">
      <c r="A1" s="1" t="s">
        <v>54</v>
      </c>
      <c r="B1" s="21"/>
      <c r="C1" s="2"/>
      <c r="D1" s="2"/>
      <c r="E1" s="178" t="s">
        <v>58</v>
      </c>
      <c r="F1" s="178"/>
      <c r="G1" s="178"/>
      <c r="H1" s="32"/>
      <c r="I1" s="179" t="s">
        <v>63</v>
      </c>
      <c r="J1" s="179"/>
      <c r="K1" s="179"/>
      <c r="L1" s="179"/>
      <c r="M1" s="179"/>
    </row>
    <row r="2" spans="1:15" x14ac:dyDescent="0.25">
      <c r="A2" s="33" t="s">
        <v>59</v>
      </c>
      <c r="B2" s="33"/>
      <c r="C2" s="33"/>
      <c r="D2" s="33"/>
      <c r="E2" s="33"/>
      <c r="F2" s="33"/>
      <c r="G2" s="33"/>
      <c r="H2" s="33"/>
      <c r="I2" s="179" t="s">
        <v>60</v>
      </c>
      <c r="J2" s="179"/>
      <c r="K2" s="179"/>
      <c r="L2" s="179"/>
      <c r="M2" s="179"/>
    </row>
    <row r="3" spans="1:15" x14ac:dyDescent="0.25">
      <c r="A3" s="34"/>
      <c r="B3" s="33" t="s">
        <v>2</v>
      </c>
      <c r="C3" s="33"/>
      <c r="D3" s="34"/>
      <c r="E3" s="34"/>
      <c r="F3" s="34"/>
      <c r="G3" s="34"/>
      <c r="H3" s="22"/>
      <c r="I3" s="179" t="s">
        <v>83</v>
      </c>
      <c r="J3" s="179"/>
      <c r="K3" s="179"/>
      <c r="L3" s="179"/>
      <c r="M3" s="179"/>
      <c r="N3" s="5"/>
      <c r="O3" s="5"/>
    </row>
    <row r="4" spans="1:15" x14ac:dyDescent="0.25">
      <c r="A4" s="33" t="s">
        <v>61</v>
      </c>
      <c r="B4" s="33"/>
      <c r="C4" s="33"/>
      <c r="D4" s="33"/>
      <c r="E4" s="33"/>
      <c r="F4" s="33"/>
      <c r="G4" s="33"/>
      <c r="H4" s="33"/>
      <c r="I4" s="181" t="s">
        <v>84</v>
      </c>
      <c r="J4" s="181"/>
      <c r="K4" s="181"/>
      <c r="L4" s="181"/>
      <c r="M4" s="181"/>
    </row>
    <row r="5" spans="1:15" x14ac:dyDescent="0.25">
      <c r="A5" s="4"/>
      <c r="B5" s="2"/>
      <c r="C5" s="2"/>
      <c r="D5" s="2"/>
      <c r="E5" s="2"/>
      <c r="F5" s="2"/>
      <c r="G5" s="2"/>
      <c r="H5" s="3"/>
      <c r="I5" s="179" t="s">
        <v>85</v>
      </c>
      <c r="J5" s="179"/>
      <c r="K5" s="179"/>
      <c r="L5" s="179"/>
      <c r="M5" s="179"/>
    </row>
    <row r="6" spans="1:15" x14ac:dyDescent="0.25">
      <c r="A6" s="6"/>
      <c r="B6" s="180" t="s">
        <v>86</v>
      </c>
      <c r="C6" s="180"/>
      <c r="D6" s="180"/>
      <c r="E6" s="180"/>
      <c r="F6" s="180"/>
      <c r="G6" s="180"/>
      <c r="H6" s="180"/>
      <c r="I6" s="180"/>
      <c r="J6" s="7"/>
      <c r="K6" s="7"/>
      <c r="L6" s="7"/>
      <c r="M6" s="3"/>
    </row>
    <row r="7" spans="1:15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 t="s">
        <v>48</v>
      </c>
      <c r="K7" s="3"/>
      <c r="L7" s="3"/>
      <c r="M7" s="3"/>
    </row>
    <row r="8" spans="1:15" x14ac:dyDescent="0.25">
      <c r="A8" s="166" t="s">
        <v>7</v>
      </c>
      <c r="B8" s="175" t="s">
        <v>8</v>
      </c>
      <c r="C8" s="175" t="s">
        <v>9</v>
      </c>
      <c r="D8" s="171" t="s">
        <v>10</v>
      </c>
      <c r="E8" s="171" t="s">
        <v>11</v>
      </c>
      <c r="F8" s="171" t="s">
        <v>12</v>
      </c>
      <c r="G8" s="166" t="s">
        <v>13</v>
      </c>
      <c r="H8" s="166"/>
      <c r="I8" s="160" t="s">
        <v>14</v>
      </c>
      <c r="J8" s="161"/>
      <c r="K8" s="166" t="s">
        <v>15</v>
      </c>
      <c r="L8" s="166"/>
      <c r="M8" s="167" t="s">
        <v>16</v>
      </c>
    </row>
    <row r="9" spans="1:15" x14ac:dyDescent="0.25">
      <c r="A9" s="166"/>
      <c r="B9" s="176"/>
      <c r="C9" s="176"/>
      <c r="D9" s="172"/>
      <c r="E9" s="172"/>
      <c r="F9" s="172"/>
      <c r="G9" s="166"/>
      <c r="H9" s="166"/>
      <c r="I9" s="162"/>
      <c r="J9" s="163"/>
      <c r="K9" s="166"/>
      <c r="L9" s="166"/>
      <c r="M9" s="168"/>
    </row>
    <row r="10" spans="1:15" x14ac:dyDescent="0.25">
      <c r="A10" s="166"/>
      <c r="B10" s="176"/>
      <c r="C10" s="176"/>
      <c r="D10" s="172"/>
      <c r="E10" s="172"/>
      <c r="F10" s="172"/>
      <c r="G10" s="166"/>
      <c r="H10" s="166"/>
      <c r="I10" s="164"/>
      <c r="J10" s="165"/>
      <c r="K10" s="166"/>
      <c r="L10" s="166"/>
      <c r="M10" s="168"/>
    </row>
    <row r="11" spans="1:15" x14ac:dyDescent="0.25">
      <c r="A11" s="174"/>
      <c r="B11" s="177"/>
      <c r="C11" s="177"/>
      <c r="D11" s="173"/>
      <c r="E11" s="173"/>
      <c r="F11" s="173"/>
      <c r="G11" s="8" t="s">
        <v>17</v>
      </c>
      <c r="H11" s="8" t="s">
        <v>18</v>
      </c>
      <c r="I11" s="8" t="s">
        <v>17</v>
      </c>
      <c r="J11" s="8" t="s">
        <v>18</v>
      </c>
      <c r="K11" s="9" t="s">
        <v>17</v>
      </c>
      <c r="L11" s="9" t="s">
        <v>18</v>
      </c>
      <c r="M11" s="168"/>
    </row>
    <row r="12" spans="1:15" x14ac:dyDescent="0.25">
      <c r="A12" s="10">
        <v>1</v>
      </c>
      <c r="B12" s="10">
        <v>2</v>
      </c>
      <c r="C12" s="11"/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2">
        <v>8</v>
      </c>
      <c r="J12" s="12">
        <v>9</v>
      </c>
      <c r="K12" s="10">
        <v>10</v>
      </c>
      <c r="L12" s="10">
        <v>11</v>
      </c>
      <c r="M12" s="10">
        <v>12</v>
      </c>
    </row>
    <row r="13" spans="1:15" x14ac:dyDescent="0.25">
      <c r="A13" s="169" t="s">
        <v>19</v>
      </c>
      <c r="B13" s="170"/>
      <c r="C13" s="13"/>
      <c r="D13" s="10"/>
      <c r="E13" s="10"/>
      <c r="F13" s="10"/>
      <c r="G13" s="10"/>
      <c r="H13" s="14"/>
      <c r="I13" s="10"/>
      <c r="J13" s="10"/>
      <c r="K13" s="15"/>
      <c r="L13" s="15"/>
      <c r="M13" s="14"/>
    </row>
    <row r="14" spans="1:15" x14ac:dyDescent="0.25">
      <c r="A14" s="10">
        <v>1</v>
      </c>
      <c r="B14" s="15" t="s">
        <v>20</v>
      </c>
      <c r="C14" s="11">
        <v>1210.0999999999999</v>
      </c>
      <c r="D14" s="10">
        <v>11</v>
      </c>
      <c r="E14" s="10">
        <v>1</v>
      </c>
      <c r="F14" s="10">
        <v>1678</v>
      </c>
      <c r="G14" s="10">
        <v>50</v>
      </c>
      <c r="H14" s="14">
        <f>F14*G14%</f>
        <v>839</v>
      </c>
      <c r="I14" s="15"/>
      <c r="J14" s="10"/>
      <c r="K14" s="10"/>
      <c r="L14" s="10"/>
      <c r="M14" s="14">
        <f>F14+H14</f>
        <v>2517</v>
      </c>
    </row>
    <row r="15" spans="1:15" x14ac:dyDescent="0.25">
      <c r="A15" s="10">
        <v>2</v>
      </c>
      <c r="B15" s="15" t="s">
        <v>21</v>
      </c>
      <c r="C15" s="11">
        <v>1223.0999999999999</v>
      </c>
      <c r="D15" s="10">
        <v>10</v>
      </c>
      <c r="E15" s="10">
        <v>1</v>
      </c>
      <c r="F15" s="10">
        <v>1551</v>
      </c>
      <c r="G15" s="10">
        <v>50</v>
      </c>
      <c r="H15" s="14">
        <f>F15*G15%</f>
        <v>775.5</v>
      </c>
      <c r="I15" s="10"/>
      <c r="J15" s="10"/>
      <c r="K15" s="10"/>
      <c r="L15" s="10"/>
      <c r="M15" s="14">
        <f>F15+H15</f>
        <v>2326.5</v>
      </c>
    </row>
    <row r="16" spans="1:15" x14ac:dyDescent="0.25">
      <c r="A16" s="10">
        <v>3</v>
      </c>
      <c r="B16" s="15" t="s">
        <v>22</v>
      </c>
      <c r="C16" s="11">
        <v>1222.0999999999999</v>
      </c>
      <c r="D16" s="10">
        <v>10</v>
      </c>
      <c r="E16" s="10">
        <v>1</v>
      </c>
      <c r="F16" s="10">
        <v>1551</v>
      </c>
      <c r="G16" s="10">
        <v>30</v>
      </c>
      <c r="H16" s="14">
        <f>F16*G16%</f>
        <v>465.29999999999995</v>
      </c>
      <c r="I16" s="10"/>
      <c r="J16" s="10"/>
      <c r="K16" s="10"/>
      <c r="L16" s="10"/>
      <c r="M16" s="14">
        <f>F16+H16</f>
        <v>2016.3</v>
      </c>
    </row>
    <row r="17" spans="1:13" x14ac:dyDescent="0.25">
      <c r="A17" s="169" t="s">
        <v>23</v>
      </c>
      <c r="B17" s="170"/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14"/>
    </row>
    <row r="18" spans="1:13" x14ac:dyDescent="0.25">
      <c r="A18" s="16">
        <v>4</v>
      </c>
      <c r="B18" s="17" t="s">
        <v>24</v>
      </c>
      <c r="C18" s="18">
        <v>1239</v>
      </c>
      <c r="D18" s="16">
        <v>8</v>
      </c>
      <c r="E18" s="16">
        <v>1</v>
      </c>
      <c r="F18" s="10">
        <v>1397</v>
      </c>
      <c r="G18" s="16">
        <v>20</v>
      </c>
      <c r="H18" s="19">
        <f>F18*G18%</f>
        <v>279.40000000000003</v>
      </c>
      <c r="I18" s="9"/>
      <c r="J18" s="9"/>
      <c r="K18" s="9"/>
      <c r="L18" s="9"/>
      <c r="M18" s="14">
        <f>F18+H18</f>
        <v>1676.4</v>
      </c>
    </row>
    <row r="19" spans="1:13" x14ac:dyDescent="0.25">
      <c r="A19" s="10">
        <v>5</v>
      </c>
      <c r="B19" s="15" t="s">
        <v>25</v>
      </c>
      <c r="C19" s="11">
        <v>4211</v>
      </c>
      <c r="D19" s="10">
        <v>5</v>
      </c>
      <c r="E19" s="10">
        <v>1.5</v>
      </c>
      <c r="F19" s="10">
        <v>1182</v>
      </c>
      <c r="G19" s="10"/>
      <c r="H19" s="10"/>
      <c r="I19" s="10"/>
      <c r="J19" s="10"/>
      <c r="K19" s="10"/>
      <c r="L19" s="10"/>
      <c r="M19" s="14">
        <f>F19*E19</f>
        <v>1773</v>
      </c>
    </row>
    <row r="20" spans="1:13" x14ac:dyDescent="0.25">
      <c r="A20" s="10">
        <v>6</v>
      </c>
      <c r="B20" s="15" t="s">
        <v>26</v>
      </c>
      <c r="C20" s="11">
        <v>9411</v>
      </c>
      <c r="D20" s="10">
        <v>2</v>
      </c>
      <c r="E20" s="10">
        <v>1</v>
      </c>
      <c r="F20" s="10">
        <v>1152</v>
      </c>
      <c r="G20" s="10">
        <v>20</v>
      </c>
      <c r="H20" s="14">
        <f>F20*G20%</f>
        <v>230.4</v>
      </c>
      <c r="I20" s="10"/>
      <c r="J20" s="10"/>
      <c r="K20" s="10"/>
      <c r="L20" s="10"/>
      <c r="M20" s="14">
        <f>F20+H20</f>
        <v>1382.4</v>
      </c>
    </row>
    <row r="21" spans="1:13" x14ac:dyDescent="0.25">
      <c r="A21" s="10">
        <v>7</v>
      </c>
      <c r="B21" s="15" t="s">
        <v>27</v>
      </c>
      <c r="C21" s="11">
        <v>4115</v>
      </c>
      <c r="D21" s="10">
        <v>5</v>
      </c>
      <c r="E21" s="10">
        <v>1</v>
      </c>
      <c r="F21" s="10">
        <v>1182</v>
      </c>
      <c r="G21" s="10"/>
      <c r="H21" s="10"/>
      <c r="I21" s="10"/>
      <c r="J21" s="10"/>
      <c r="K21" s="10"/>
      <c r="L21" s="10"/>
      <c r="M21" s="14">
        <f>F21</f>
        <v>1182</v>
      </c>
    </row>
    <row r="22" spans="1:13" x14ac:dyDescent="0.25">
      <c r="A22" s="10">
        <v>8</v>
      </c>
      <c r="B22" s="15" t="s">
        <v>28</v>
      </c>
      <c r="C22" s="11">
        <v>4190</v>
      </c>
      <c r="D22" s="10">
        <v>5</v>
      </c>
      <c r="E22" s="10">
        <v>0.5</v>
      </c>
      <c r="F22" s="10">
        <v>1182</v>
      </c>
      <c r="G22" s="10"/>
      <c r="H22" s="10"/>
      <c r="I22" s="10"/>
      <c r="J22" s="10"/>
      <c r="K22" s="10"/>
      <c r="L22" s="10"/>
      <c r="M22" s="14">
        <f>F22*E22</f>
        <v>591</v>
      </c>
    </row>
    <row r="23" spans="1:13" x14ac:dyDescent="0.25">
      <c r="A23" s="10">
        <v>9</v>
      </c>
      <c r="B23" s="15" t="s">
        <v>29</v>
      </c>
      <c r="C23" s="11">
        <v>3471</v>
      </c>
      <c r="D23" s="10">
        <v>5</v>
      </c>
      <c r="E23" s="10">
        <v>1</v>
      </c>
      <c r="F23" s="10">
        <v>1182</v>
      </c>
      <c r="G23" s="10"/>
      <c r="H23" s="10"/>
      <c r="I23" s="10"/>
      <c r="J23" s="10"/>
      <c r="K23" s="10"/>
      <c r="L23" s="14"/>
      <c r="M23" s="14">
        <f>F23</f>
        <v>1182</v>
      </c>
    </row>
    <row r="24" spans="1:13" x14ac:dyDescent="0.25">
      <c r="A24" s="169" t="s">
        <v>30</v>
      </c>
      <c r="B24" s="170"/>
      <c r="C24" s="13"/>
      <c r="D24" s="10"/>
      <c r="E24" s="10"/>
      <c r="F24" s="10"/>
      <c r="G24" s="10"/>
      <c r="H24" s="10"/>
      <c r="I24" s="10"/>
      <c r="J24" s="10"/>
      <c r="K24" s="10"/>
      <c r="L24" s="10"/>
      <c r="M24" s="14"/>
    </row>
    <row r="25" spans="1:13" x14ac:dyDescent="0.25">
      <c r="A25" s="10">
        <v>10</v>
      </c>
      <c r="B25" s="15" t="s">
        <v>31</v>
      </c>
      <c r="C25" s="11">
        <v>4222</v>
      </c>
      <c r="D25" s="10">
        <v>5</v>
      </c>
      <c r="E25" s="10">
        <v>0.5</v>
      </c>
      <c r="F25" s="10">
        <v>1182</v>
      </c>
      <c r="G25" s="10"/>
      <c r="H25" s="10"/>
      <c r="I25" s="10"/>
      <c r="J25" s="14"/>
      <c r="K25" s="10"/>
      <c r="L25" s="10"/>
      <c r="M25" s="14">
        <f>F25*E25</f>
        <v>591</v>
      </c>
    </row>
    <row r="26" spans="1:13" ht="24" x14ac:dyDescent="0.25">
      <c r="A26" s="10">
        <v>11</v>
      </c>
      <c r="B26" s="15" t="s">
        <v>32</v>
      </c>
      <c r="C26" s="11">
        <v>9132</v>
      </c>
      <c r="D26" s="10">
        <v>2</v>
      </c>
      <c r="E26" s="10">
        <v>2</v>
      </c>
      <c r="F26" s="10">
        <v>1152</v>
      </c>
      <c r="G26" s="10"/>
      <c r="H26" s="10"/>
      <c r="I26" s="10"/>
      <c r="J26" s="10"/>
      <c r="K26" s="10">
        <v>10</v>
      </c>
      <c r="L26" s="14">
        <f>F26*K26%</f>
        <v>115.2</v>
      </c>
      <c r="M26" s="14">
        <f>F26*E26+L26*E26</f>
        <v>2534.4</v>
      </c>
    </row>
    <row r="27" spans="1:13" ht="24" x14ac:dyDescent="0.25">
      <c r="A27" s="10">
        <v>12</v>
      </c>
      <c r="B27" s="15" t="s">
        <v>32</v>
      </c>
      <c r="C27" s="11">
        <v>9132</v>
      </c>
      <c r="D27" s="10">
        <v>2</v>
      </c>
      <c r="E27" s="10">
        <v>2</v>
      </c>
      <c r="F27" s="10">
        <v>1152</v>
      </c>
      <c r="G27" s="10"/>
      <c r="H27" s="10"/>
      <c r="I27" s="10"/>
      <c r="J27" s="10"/>
      <c r="K27" s="10"/>
      <c r="L27" s="10"/>
      <c r="M27" s="14">
        <f>F27*E27</f>
        <v>2304</v>
      </c>
    </row>
    <row r="28" spans="1:13" x14ac:dyDescent="0.25">
      <c r="A28" s="10">
        <v>13</v>
      </c>
      <c r="B28" s="15" t="s">
        <v>33</v>
      </c>
      <c r="C28" s="11">
        <v>9152</v>
      </c>
      <c r="D28" s="10">
        <v>2</v>
      </c>
      <c r="E28" s="10">
        <v>3</v>
      </c>
      <c r="F28" s="10">
        <v>1152</v>
      </c>
      <c r="G28" s="10"/>
      <c r="H28" s="10"/>
      <c r="I28" s="10">
        <v>35</v>
      </c>
      <c r="J28" s="14">
        <f>F28/167*80*I28%</f>
        <v>193.14970059880238</v>
      </c>
      <c r="K28" s="10"/>
      <c r="L28" s="10"/>
      <c r="M28" s="14">
        <v>4035.45</v>
      </c>
    </row>
    <row r="29" spans="1:13" ht="48" x14ac:dyDescent="0.25">
      <c r="A29" s="10">
        <v>14</v>
      </c>
      <c r="B29" s="15" t="s">
        <v>34</v>
      </c>
      <c r="C29" s="11">
        <v>7241</v>
      </c>
      <c r="D29" s="10">
        <v>6</v>
      </c>
      <c r="E29" s="10">
        <v>1</v>
      </c>
      <c r="F29" s="10">
        <v>1235</v>
      </c>
      <c r="G29" s="10"/>
      <c r="H29" s="10"/>
      <c r="I29" s="10"/>
      <c r="J29" s="10"/>
      <c r="K29" s="10"/>
      <c r="L29" s="10"/>
      <c r="M29" s="14">
        <f>F29</f>
        <v>1235</v>
      </c>
    </row>
    <row r="30" spans="1:13" ht="36" x14ac:dyDescent="0.25">
      <c r="A30" s="10">
        <v>15</v>
      </c>
      <c r="B30" s="15" t="s">
        <v>35</v>
      </c>
      <c r="C30" s="11">
        <v>7129</v>
      </c>
      <c r="D30" s="10">
        <v>7</v>
      </c>
      <c r="E30" s="10">
        <v>7</v>
      </c>
      <c r="F30" s="10">
        <v>1312</v>
      </c>
      <c r="G30" s="10"/>
      <c r="H30" s="10"/>
      <c r="I30" s="10"/>
      <c r="J30" s="10"/>
      <c r="K30" s="10"/>
      <c r="L30" s="10"/>
      <c r="M30" s="14">
        <f>F30*E30</f>
        <v>9184</v>
      </c>
    </row>
    <row r="31" spans="1:13" ht="24" x14ac:dyDescent="0.25">
      <c r="A31" s="10">
        <v>16</v>
      </c>
      <c r="B31" s="15" t="s">
        <v>36</v>
      </c>
      <c r="C31" s="11">
        <v>7212</v>
      </c>
      <c r="D31" s="10">
        <v>7</v>
      </c>
      <c r="E31" s="10">
        <v>1</v>
      </c>
      <c r="F31" s="10">
        <v>1312</v>
      </c>
      <c r="G31" s="10"/>
      <c r="H31" s="10"/>
      <c r="I31" s="10"/>
      <c r="J31" s="10"/>
      <c r="K31" s="10"/>
      <c r="L31" s="10"/>
      <c r="M31" s="14">
        <f>F31</f>
        <v>1312</v>
      </c>
    </row>
    <row r="32" spans="1:13" ht="36" x14ac:dyDescent="0.25">
      <c r="A32" s="10">
        <v>17</v>
      </c>
      <c r="B32" s="15" t="s">
        <v>37</v>
      </c>
      <c r="C32" s="11">
        <v>7233</v>
      </c>
      <c r="D32" s="10">
        <v>5</v>
      </c>
      <c r="E32" s="10">
        <v>3</v>
      </c>
      <c r="F32" s="10">
        <v>1182</v>
      </c>
      <c r="G32" s="10"/>
      <c r="H32" s="10"/>
      <c r="I32" s="10"/>
      <c r="J32" s="10"/>
      <c r="K32" s="10"/>
      <c r="L32" s="10"/>
      <c r="M32" s="14">
        <f>F32*E32</f>
        <v>3546</v>
      </c>
    </row>
    <row r="33" spans="1:13" ht="24" x14ac:dyDescent="0.25">
      <c r="A33" s="10">
        <v>18</v>
      </c>
      <c r="B33" s="15" t="s">
        <v>38</v>
      </c>
      <c r="C33" s="11">
        <v>7233</v>
      </c>
      <c r="D33" s="10">
        <v>5</v>
      </c>
      <c r="E33" s="10">
        <v>1</v>
      </c>
      <c r="F33" s="10">
        <v>1182</v>
      </c>
      <c r="G33" s="10"/>
      <c r="H33" s="10"/>
      <c r="I33" s="10"/>
      <c r="J33" s="10"/>
      <c r="K33" s="10"/>
      <c r="L33" s="10"/>
      <c r="M33" s="14">
        <f>F33*E33</f>
        <v>1182</v>
      </c>
    </row>
    <row r="34" spans="1:13" ht="24" x14ac:dyDescent="0.25">
      <c r="A34" s="10">
        <v>19</v>
      </c>
      <c r="B34" s="15" t="s">
        <v>39</v>
      </c>
      <c r="C34" s="11">
        <v>7233</v>
      </c>
      <c r="D34" s="10">
        <v>3</v>
      </c>
      <c r="E34" s="10">
        <v>1</v>
      </c>
      <c r="F34" s="10">
        <v>1162</v>
      </c>
      <c r="G34" s="10"/>
      <c r="H34" s="10"/>
      <c r="I34" s="10"/>
      <c r="J34" s="10"/>
      <c r="K34" s="10"/>
      <c r="L34" s="10"/>
      <c r="M34" s="14">
        <f>F34</f>
        <v>1162</v>
      </c>
    </row>
    <row r="35" spans="1:13" x14ac:dyDescent="0.25">
      <c r="A35" s="10">
        <v>20</v>
      </c>
      <c r="B35" s="15" t="s">
        <v>40</v>
      </c>
      <c r="C35" s="11">
        <v>7243</v>
      </c>
      <c r="D35" s="10">
        <v>5</v>
      </c>
      <c r="E35" s="10">
        <v>0.5</v>
      </c>
      <c r="F35" s="10">
        <v>1182</v>
      </c>
      <c r="G35" s="10"/>
      <c r="H35" s="10"/>
      <c r="I35" s="10"/>
      <c r="J35" s="10"/>
      <c r="K35" s="10"/>
      <c r="L35" s="10"/>
      <c r="M35" s="14">
        <f>F35*E35</f>
        <v>591</v>
      </c>
    </row>
    <row r="36" spans="1:13" x14ac:dyDescent="0.25">
      <c r="A36" s="10">
        <v>21</v>
      </c>
      <c r="B36" s="15" t="s">
        <v>41</v>
      </c>
      <c r="C36" s="11">
        <v>9162</v>
      </c>
      <c r="D36" s="10">
        <v>2</v>
      </c>
      <c r="E36" s="10">
        <v>1</v>
      </c>
      <c r="F36" s="10">
        <v>1152</v>
      </c>
      <c r="G36" s="10"/>
      <c r="H36" s="10"/>
      <c r="I36" s="10"/>
      <c r="J36" s="10"/>
      <c r="K36" s="10"/>
      <c r="L36" s="10"/>
      <c r="M36" s="14">
        <f>F36</f>
        <v>1152</v>
      </c>
    </row>
    <row r="37" spans="1:13" x14ac:dyDescent="0.25">
      <c r="A37" s="10">
        <v>22</v>
      </c>
      <c r="B37" s="15" t="s">
        <v>42</v>
      </c>
      <c r="C37" s="11">
        <v>3340</v>
      </c>
      <c r="D37" s="10">
        <v>5</v>
      </c>
      <c r="E37" s="10">
        <v>2</v>
      </c>
      <c r="F37" s="10">
        <v>1182</v>
      </c>
      <c r="G37" s="10"/>
      <c r="H37" s="10"/>
      <c r="I37" s="10"/>
      <c r="J37" s="10"/>
      <c r="K37" s="10"/>
      <c r="L37" s="10"/>
      <c r="M37" s="14">
        <f>F37*E37</f>
        <v>2364</v>
      </c>
    </row>
    <row r="38" spans="1:13" x14ac:dyDescent="0.25">
      <c r="A38" s="10"/>
      <c r="B38" s="10" t="s">
        <v>43</v>
      </c>
      <c r="C38" s="10"/>
      <c r="D38" s="10"/>
      <c r="E38" s="10">
        <f>SUM(E14:E37)</f>
        <v>34</v>
      </c>
      <c r="F38" s="14">
        <f>F14*E14+F15*E15+F16*E16+F18*E18+F19*E19+F20*E20+F21*E21+F22*E22+F23*E23+F25*E25+F26*E26+F27*E27+F28*E28+F29*E29+F30*E30+F31*E31+F32*E32+F33*E33+F34*E34+F35*E35+F36*E36+F37*E37</f>
        <v>42440</v>
      </c>
      <c r="G38" s="10"/>
      <c r="H38" s="14">
        <f>SUM(H14:H37)</f>
        <v>2589.6000000000004</v>
      </c>
      <c r="I38" s="10"/>
      <c r="J38" s="14">
        <v>579.45000000000005</v>
      </c>
      <c r="K38" s="10"/>
      <c r="L38" s="14">
        <f>L26*E26</f>
        <v>230.4</v>
      </c>
      <c r="M38" s="14">
        <f>SUM(M13:M37)</f>
        <v>45839.45</v>
      </c>
    </row>
    <row r="39" spans="1:13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25">
      <c r="A40" s="3" t="s">
        <v>44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5">
      <c r="A41" s="3" t="s">
        <v>45</v>
      </c>
      <c r="B41" s="3"/>
      <c r="C41" s="3"/>
      <c r="D41" s="3"/>
      <c r="E41" s="3"/>
      <c r="F41" s="3"/>
      <c r="G41" s="3" t="s">
        <v>46</v>
      </c>
      <c r="H41" s="3"/>
      <c r="I41" s="3"/>
      <c r="J41" s="3"/>
      <c r="K41" s="3"/>
      <c r="L41" s="3"/>
      <c r="M41" s="2"/>
    </row>
  </sheetData>
  <mergeCells count="20">
    <mergeCell ref="A24:B24"/>
    <mergeCell ref="G8:H10"/>
    <mergeCell ref="I8:J10"/>
    <mergeCell ref="K8:L10"/>
    <mergeCell ref="M8:M11"/>
    <mergeCell ref="A13:B13"/>
    <mergeCell ref="A17:B17"/>
    <mergeCell ref="A8:A11"/>
    <mergeCell ref="B8:B11"/>
    <mergeCell ref="C8:C11"/>
    <mergeCell ref="D8:D11"/>
    <mergeCell ref="E8:E11"/>
    <mergeCell ref="F8:F11"/>
    <mergeCell ref="E1:G1"/>
    <mergeCell ref="I5:M5"/>
    <mergeCell ref="B6:I6"/>
    <mergeCell ref="I1:M1"/>
    <mergeCell ref="I2:M2"/>
    <mergeCell ref="I3:M3"/>
    <mergeCell ref="I4:M4"/>
  </mergeCells>
  <phoneticPr fontId="11" type="noConversion"/>
  <pageMargins left="0.51181102362204722" right="0.31496062992125984" top="0.39370078740157483" bottom="0.35433070866141736" header="0.31496062992125984" footer="0.31496062992125984"/>
  <pageSetup paperSize="9" scale="75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view="pageLayout" topLeftCell="A31" zoomScale="90" zoomScaleNormal="80" zoomScalePageLayoutView="90" workbookViewId="0">
      <selection activeCell="J5" sqref="J5:N5"/>
    </sheetView>
  </sheetViews>
  <sheetFormatPr defaultRowHeight="15" x14ac:dyDescent="0.25"/>
  <cols>
    <col min="1" max="1" width="4.140625" customWidth="1"/>
    <col min="3" max="3" width="14" customWidth="1"/>
  </cols>
  <sheetData>
    <row r="1" spans="1:14" x14ac:dyDescent="0.25">
      <c r="K1" s="198" t="s">
        <v>58</v>
      </c>
      <c r="L1" s="198"/>
      <c r="M1" s="198"/>
    </row>
    <row r="2" spans="1:14" x14ac:dyDescent="0.25">
      <c r="J2" s="184" t="s">
        <v>63</v>
      </c>
      <c r="K2" s="184"/>
      <c r="L2" s="184"/>
      <c r="M2" s="184"/>
      <c r="N2" s="184"/>
    </row>
    <row r="3" spans="1:14" x14ac:dyDescent="0.25">
      <c r="J3" s="184" t="s">
        <v>87</v>
      </c>
      <c r="K3" s="184"/>
      <c r="L3" s="184"/>
      <c r="M3" s="184"/>
      <c r="N3" s="184"/>
    </row>
    <row r="4" spans="1:14" x14ac:dyDescent="0.25">
      <c r="J4" s="184" t="s">
        <v>64</v>
      </c>
      <c r="K4" s="184"/>
      <c r="L4" s="184"/>
      <c r="M4" s="184"/>
      <c r="N4" s="184"/>
    </row>
    <row r="5" spans="1:14" x14ac:dyDescent="0.25">
      <c r="J5" s="184" t="s">
        <v>62</v>
      </c>
      <c r="K5" s="184"/>
      <c r="L5" s="184"/>
      <c r="M5" s="184"/>
      <c r="N5" s="184"/>
    </row>
    <row r="6" spans="1:14" x14ac:dyDescent="0.25">
      <c r="J6" s="184" t="s">
        <v>65</v>
      </c>
      <c r="K6" s="184"/>
      <c r="L6" s="184"/>
      <c r="M6" s="184"/>
      <c r="N6" s="184"/>
    </row>
    <row r="8" spans="1:14" x14ac:dyDescent="0.25">
      <c r="B8" s="198" t="s">
        <v>66</v>
      </c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</row>
    <row r="10" spans="1:14" x14ac:dyDescent="0.25">
      <c r="A10" s="198" t="s">
        <v>67</v>
      </c>
      <c r="B10" s="198"/>
      <c r="C10" s="198"/>
      <c r="L10" s="206" t="s">
        <v>68</v>
      </c>
      <c r="M10" s="206"/>
      <c r="N10" s="206"/>
    </row>
    <row r="12" spans="1:14" x14ac:dyDescent="0.25">
      <c r="A12" s="207" t="s">
        <v>7</v>
      </c>
      <c r="B12" s="210" t="s">
        <v>8</v>
      </c>
      <c r="C12" s="211"/>
      <c r="D12" s="207" t="s">
        <v>69</v>
      </c>
      <c r="E12" s="220" t="s">
        <v>10</v>
      </c>
      <c r="F12" s="220" t="s">
        <v>70</v>
      </c>
      <c r="G12" s="220" t="s">
        <v>71</v>
      </c>
      <c r="H12" s="216" t="s">
        <v>13</v>
      </c>
      <c r="I12" s="217"/>
      <c r="J12" s="194" t="s">
        <v>14</v>
      </c>
      <c r="K12" s="195"/>
      <c r="L12" s="194" t="s">
        <v>72</v>
      </c>
      <c r="M12" s="195"/>
      <c r="N12" s="191" t="s">
        <v>16</v>
      </c>
    </row>
    <row r="13" spans="1:14" ht="21" customHeight="1" x14ac:dyDescent="0.25">
      <c r="A13" s="208"/>
      <c r="B13" s="212"/>
      <c r="C13" s="213"/>
      <c r="D13" s="208"/>
      <c r="E13" s="221"/>
      <c r="F13" s="221"/>
      <c r="G13" s="221"/>
      <c r="H13" s="218"/>
      <c r="I13" s="219"/>
      <c r="J13" s="196"/>
      <c r="K13" s="197"/>
      <c r="L13" s="196"/>
      <c r="M13" s="197"/>
      <c r="N13" s="192"/>
    </row>
    <row r="14" spans="1:14" ht="30" customHeight="1" x14ac:dyDescent="0.25">
      <c r="A14" s="209"/>
      <c r="B14" s="214"/>
      <c r="C14" s="215"/>
      <c r="D14" s="209"/>
      <c r="E14" s="222"/>
      <c r="F14" s="222"/>
      <c r="G14" s="222"/>
      <c r="H14" s="25" t="s">
        <v>17</v>
      </c>
      <c r="I14" s="26" t="s">
        <v>18</v>
      </c>
      <c r="J14" s="25" t="s">
        <v>17</v>
      </c>
      <c r="K14" s="23" t="s">
        <v>18</v>
      </c>
      <c r="L14" s="25" t="s">
        <v>17</v>
      </c>
      <c r="M14" s="23" t="s">
        <v>18</v>
      </c>
      <c r="N14" s="193"/>
    </row>
    <row r="15" spans="1:14" x14ac:dyDescent="0.25">
      <c r="A15" s="29">
        <v>1</v>
      </c>
      <c r="B15" s="199">
        <v>2</v>
      </c>
      <c r="C15" s="200"/>
      <c r="D15" s="29">
        <v>3</v>
      </c>
      <c r="E15" s="29">
        <v>4</v>
      </c>
      <c r="F15" s="29">
        <v>5</v>
      </c>
      <c r="G15" s="29">
        <v>6</v>
      </c>
      <c r="H15" s="29">
        <v>7</v>
      </c>
      <c r="I15" s="28">
        <v>8</v>
      </c>
      <c r="J15" s="29">
        <v>9</v>
      </c>
      <c r="K15" s="28">
        <v>10</v>
      </c>
      <c r="L15" s="29">
        <v>11</v>
      </c>
      <c r="M15" s="28">
        <v>12</v>
      </c>
      <c r="N15" s="28">
        <v>13</v>
      </c>
    </row>
    <row r="16" spans="1:14" x14ac:dyDescent="0.25">
      <c r="A16" s="203" t="s">
        <v>19</v>
      </c>
      <c r="B16" s="204"/>
      <c r="C16" s="205"/>
      <c r="D16" s="25"/>
      <c r="E16" s="25"/>
      <c r="F16" s="25"/>
      <c r="G16" s="25"/>
      <c r="H16" s="25"/>
      <c r="I16" s="26"/>
      <c r="J16" s="25"/>
      <c r="K16" s="26"/>
      <c r="L16" s="25"/>
      <c r="M16" s="26"/>
      <c r="N16" s="26"/>
    </row>
    <row r="17" spans="1:14" x14ac:dyDescent="0.25">
      <c r="A17" s="29">
        <v>1</v>
      </c>
      <c r="B17" s="182" t="s">
        <v>20</v>
      </c>
      <c r="C17" s="183"/>
      <c r="D17" s="25"/>
      <c r="E17" s="25"/>
      <c r="F17" s="25"/>
      <c r="G17" s="25"/>
      <c r="H17" s="25"/>
      <c r="I17" s="26"/>
      <c r="J17" s="25"/>
      <c r="K17" s="26"/>
      <c r="L17" s="25"/>
      <c r="M17" s="26"/>
      <c r="N17" s="26"/>
    </row>
    <row r="18" spans="1:14" x14ac:dyDescent="0.25">
      <c r="A18" s="29">
        <v>2</v>
      </c>
      <c r="B18" s="182" t="s">
        <v>21</v>
      </c>
      <c r="C18" s="183"/>
      <c r="D18" s="25"/>
      <c r="E18" s="25"/>
      <c r="F18" s="25"/>
      <c r="G18" s="25"/>
      <c r="H18" s="25"/>
      <c r="I18" s="26"/>
      <c r="J18" s="25"/>
      <c r="K18" s="26"/>
      <c r="L18" s="25"/>
      <c r="M18" s="26"/>
      <c r="N18" s="26"/>
    </row>
    <row r="19" spans="1:14" x14ac:dyDescent="0.25">
      <c r="A19" s="29">
        <v>3</v>
      </c>
      <c r="B19" s="182" t="s">
        <v>22</v>
      </c>
      <c r="C19" s="183"/>
      <c r="D19" s="25"/>
      <c r="E19" s="25"/>
      <c r="F19" s="25"/>
      <c r="G19" s="25"/>
      <c r="H19" s="25"/>
      <c r="I19" s="26"/>
      <c r="J19" s="25"/>
      <c r="K19" s="26"/>
      <c r="L19" s="25"/>
      <c r="M19" s="26"/>
      <c r="N19" s="26"/>
    </row>
    <row r="20" spans="1:14" x14ac:dyDescent="0.25">
      <c r="A20" s="203" t="s">
        <v>23</v>
      </c>
      <c r="B20" s="204"/>
      <c r="C20" s="205"/>
      <c r="D20" s="25"/>
      <c r="E20" s="25"/>
      <c r="F20" s="25"/>
      <c r="G20" s="25"/>
      <c r="H20" s="25"/>
      <c r="I20" s="26"/>
      <c r="J20" s="25"/>
      <c r="K20" s="26"/>
      <c r="L20" s="25"/>
      <c r="M20" s="26"/>
      <c r="N20" s="26"/>
    </row>
    <row r="21" spans="1:14" x14ac:dyDescent="0.25">
      <c r="A21" s="29">
        <v>4</v>
      </c>
      <c r="B21" s="182" t="s">
        <v>24</v>
      </c>
      <c r="C21" s="183"/>
      <c r="D21" s="25"/>
      <c r="E21" s="25"/>
      <c r="F21" s="25"/>
      <c r="G21" s="25"/>
      <c r="H21" s="25"/>
      <c r="I21" s="26"/>
      <c r="J21" s="25"/>
      <c r="K21" s="26"/>
      <c r="L21" s="25"/>
      <c r="M21" s="26"/>
      <c r="N21" s="26"/>
    </row>
    <row r="22" spans="1:14" x14ac:dyDescent="0.25">
      <c r="A22" s="29">
        <v>5</v>
      </c>
      <c r="B22" s="182" t="s">
        <v>26</v>
      </c>
      <c r="C22" s="183"/>
      <c r="D22" s="25"/>
      <c r="E22" s="25"/>
      <c r="F22" s="25"/>
      <c r="G22" s="25"/>
      <c r="H22" s="25"/>
      <c r="I22" s="26"/>
      <c r="J22" s="25"/>
      <c r="K22" s="26"/>
      <c r="L22" s="25"/>
      <c r="M22" s="26"/>
      <c r="N22" s="26"/>
    </row>
    <row r="23" spans="1:14" x14ac:dyDescent="0.25">
      <c r="A23" s="29">
        <v>6</v>
      </c>
      <c r="B23" s="201" t="s">
        <v>27</v>
      </c>
      <c r="C23" s="202"/>
      <c r="D23" s="25"/>
      <c r="E23" s="25"/>
      <c r="F23" s="25"/>
      <c r="G23" s="25"/>
      <c r="H23" s="25"/>
      <c r="I23" s="26"/>
      <c r="J23" s="25"/>
      <c r="K23" s="26"/>
      <c r="L23" s="25"/>
      <c r="M23" s="26"/>
      <c r="N23" s="26"/>
    </row>
    <row r="24" spans="1:14" x14ac:dyDescent="0.25">
      <c r="A24" s="29">
        <v>7</v>
      </c>
      <c r="B24" s="182" t="s">
        <v>28</v>
      </c>
      <c r="C24" s="183"/>
      <c r="D24" s="25"/>
      <c r="E24" s="25"/>
      <c r="F24" s="25"/>
      <c r="G24" s="25"/>
      <c r="H24" s="25"/>
      <c r="I24" s="26"/>
      <c r="J24" s="25"/>
      <c r="K24" s="26"/>
      <c r="L24" s="25"/>
      <c r="M24" s="26"/>
      <c r="N24" s="26"/>
    </row>
    <row r="25" spans="1:14" x14ac:dyDescent="0.25">
      <c r="A25" s="29">
        <v>8</v>
      </c>
      <c r="B25" s="182" t="s">
        <v>29</v>
      </c>
      <c r="C25" s="183"/>
      <c r="D25" s="25"/>
      <c r="E25" s="25"/>
      <c r="F25" s="25"/>
      <c r="G25" s="25"/>
      <c r="H25" s="25"/>
      <c r="I25" s="26"/>
      <c r="J25" s="25"/>
      <c r="K25" s="26"/>
      <c r="L25" s="25"/>
      <c r="M25" s="26"/>
      <c r="N25" s="26"/>
    </row>
    <row r="26" spans="1:14" x14ac:dyDescent="0.25">
      <c r="A26" s="203" t="s">
        <v>30</v>
      </c>
      <c r="B26" s="204"/>
      <c r="C26" s="205"/>
      <c r="D26" s="25"/>
      <c r="E26" s="25"/>
      <c r="F26" s="25"/>
      <c r="G26" s="25"/>
      <c r="H26" s="25"/>
      <c r="I26" s="26"/>
      <c r="J26" s="25"/>
      <c r="K26" s="26"/>
      <c r="L26" s="25"/>
      <c r="M26" s="26"/>
      <c r="N26" s="26"/>
    </row>
    <row r="27" spans="1:14" x14ac:dyDescent="0.25">
      <c r="A27" s="29">
        <v>9</v>
      </c>
      <c r="B27" s="182" t="s">
        <v>31</v>
      </c>
      <c r="C27" s="183"/>
      <c r="D27" s="25"/>
      <c r="E27" s="25"/>
      <c r="F27" s="25"/>
      <c r="G27" s="25"/>
      <c r="H27" s="25"/>
      <c r="I27" s="26"/>
      <c r="J27" s="25"/>
      <c r="K27" s="26"/>
      <c r="L27" s="25"/>
      <c r="M27" s="26"/>
      <c r="N27" s="26"/>
    </row>
    <row r="28" spans="1:14" ht="27" customHeight="1" x14ac:dyDescent="0.25">
      <c r="A28" s="29">
        <v>10</v>
      </c>
      <c r="B28" s="185" t="s">
        <v>32</v>
      </c>
      <c r="C28" s="186"/>
      <c r="D28" s="25"/>
      <c r="E28" s="25"/>
      <c r="F28" s="25"/>
      <c r="G28" s="25"/>
      <c r="H28" s="25"/>
      <c r="I28" s="26"/>
      <c r="J28" s="25"/>
      <c r="K28" s="26"/>
      <c r="L28" s="25"/>
      <c r="M28" s="26"/>
      <c r="N28" s="26"/>
    </row>
    <row r="29" spans="1:14" ht="27.75" customHeight="1" x14ac:dyDescent="0.25">
      <c r="A29" s="29">
        <v>11</v>
      </c>
      <c r="B29" s="185" t="s">
        <v>32</v>
      </c>
      <c r="C29" s="186"/>
      <c r="D29" s="25"/>
      <c r="E29" s="25"/>
      <c r="F29" s="25"/>
      <c r="G29" s="25"/>
      <c r="H29" s="25"/>
      <c r="I29" s="26"/>
      <c r="J29" s="25"/>
      <c r="K29" s="26"/>
      <c r="L29" s="25"/>
      <c r="M29" s="26"/>
      <c r="N29" s="26"/>
    </row>
    <row r="30" spans="1:14" x14ac:dyDescent="0.25">
      <c r="A30" s="29">
        <v>12</v>
      </c>
      <c r="B30" s="182" t="s">
        <v>33</v>
      </c>
      <c r="C30" s="183"/>
      <c r="D30" s="25"/>
      <c r="E30" s="25"/>
      <c r="F30" s="25"/>
      <c r="G30" s="25"/>
      <c r="H30" s="25"/>
      <c r="I30" s="26"/>
      <c r="J30" s="25"/>
      <c r="K30" s="26"/>
      <c r="L30" s="25"/>
      <c r="M30" s="26"/>
      <c r="N30" s="26"/>
    </row>
    <row r="31" spans="1:14" ht="48.75" customHeight="1" x14ac:dyDescent="0.25">
      <c r="A31" s="29">
        <v>13</v>
      </c>
      <c r="B31" s="187" t="s">
        <v>75</v>
      </c>
      <c r="C31" s="188"/>
      <c r="D31" s="25"/>
      <c r="E31" s="25"/>
      <c r="F31" s="25"/>
      <c r="G31" s="25"/>
      <c r="H31" s="25"/>
      <c r="I31" s="26"/>
      <c r="J31" s="25"/>
      <c r="K31" s="26"/>
      <c r="L31" s="25"/>
      <c r="M31" s="26"/>
      <c r="N31" s="26"/>
    </row>
    <row r="32" spans="1:14" ht="37.5" customHeight="1" x14ac:dyDescent="0.25">
      <c r="A32" s="29">
        <v>14</v>
      </c>
      <c r="B32" s="187" t="s">
        <v>73</v>
      </c>
      <c r="C32" s="188"/>
      <c r="D32" s="25"/>
      <c r="E32" s="25"/>
      <c r="F32" s="25"/>
      <c r="G32" s="25"/>
      <c r="H32" s="25"/>
      <c r="I32" s="26"/>
      <c r="J32" s="25"/>
      <c r="K32" s="26"/>
      <c r="L32" s="25"/>
      <c r="M32" s="26"/>
      <c r="N32" s="26"/>
    </row>
    <row r="33" spans="1:14" ht="29.25" customHeight="1" x14ac:dyDescent="0.25">
      <c r="A33" s="29">
        <v>15</v>
      </c>
      <c r="B33" s="185" t="s">
        <v>74</v>
      </c>
      <c r="C33" s="186"/>
      <c r="D33" s="25"/>
      <c r="E33" s="25"/>
      <c r="F33" s="25"/>
      <c r="G33" s="25"/>
      <c r="H33" s="25"/>
      <c r="I33" s="26"/>
      <c r="J33" s="25"/>
      <c r="K33" s="26"/>
      <c r="L33" s="25"/>
      <c r="M33" s="26"/>
      <c r="N33" s="26"/>
    </row>
    <row r="34" spans="1:14" ht="36.75" customHeight="1" x14ac:dyDescent="0.25">
      <c r="A34" s="29">
        <v>16</v>
      </c>
      <c r="B34" s="187" t="s">
        <v>76</v>
      </c>
      <c r="C34" s="188"/>
      <c r="D34" s="25"/>
      <c r="E34" s="25"/>
      <c r="F34" s="25"/>
      <c r="G34" s="25"/>
      <c r="H34" s="25"/>
      <c r="I34" s="26"/>
      <c r="J34" s="25"/>
      <c r="K34" s="26"/>
      <c r="L34" s="25"/>
      <c r="M34" s="26"/>
      <c r="N34" s="26"/>
    </row>
    <row r="35" spans="1:14" ht="28.5" customHeight="1" x14ac:dyDescent="0.25">
      <c r="A35" s="29">
        <v>17</v>
      </c>
      <c r="B35" s="185" t="s">
        <v>77</v>
      </c>
      <c r="C35" s="186"/>
      <c r="D35" s="25"/>
      <c r="E35" s="25"/>
      <c r="F35" s="25"/>
      <c r="G35" s="25"/>
      <c r="H35" s="25"/>
      <c r="I35" s="26"/>
      <c r="J35" s="25"/>
      <c r="K35" s="26"/>
      <c r="L35" s="25"/>
      <c r="M35" s="26"/>
      <c r="N35" s="26"/>
    </row>
    <row r="36" spans="1:14" ht="30.75" customHeight="1" x14ac:dyDescent="0.25">
      <c r="A36" s="29">
        <v>18</v>
      </c>
      <c r="B36" s="185" t="s">
        <v>78</v>
      </c>
      <c r="C36" s="186"/>
      <c r="D36" s="25"/>
      <c r="E36" s="25"/>
      <c r="F36" s="25"/>
      <c r="G36" s="25"/>
      <c r="H36" s="25"/>
      <c r="I36" s="26"/>
      <c r="J36" s="25"/>
      <c r="K36" s="26"/>
      <c r="L36" s="25"/>
      <c r="M36" s="26"/>
      <c r="N36" s="26"/>
    </row>
    <row r="37" spans="1:14" x14ac:dyDescent="0.25">
      <c r="A37" s="29">
        <v>19</v>
      </c>
      <c r="B37" s="182" t="s">
        <v>40</v>
      </c>
      <c r="C37" s="183"/>
      <c r="D37" s="25"/>
      <c r="E37" s="25"/>
      <c r="F37" s="25"/>
      <c r="G37" s="25"/>
      <c r="H37" s="25"/>
      <c r="I37" s="26"/>
      <c r="J37" s="25"/>
      <c r="K37" s="26"/>
      <c r="L37" s="25"/>
      <c r="M37" s="26"/>
      <c r="N37" s="26"/>
    </row>
    <row r="38" spans="1:14" ht="28.5" customHeight="1" x14ac:dyDescent="0.25">
      <c r="A38" s="29">
        <v>20</v>
      </c>
      <c r="B38" s="185" t="s">
        <v>41</v>
      </c>
      <c r="C38" s="186"/>
      <c r="D38" s="25"/>
      <c r="E38" s="25"/>
      <c r="F38" s="25"/>
      <c r="G38" s="25"/>
      <c r="H38" s="25"/>
      <c r="I38" s="26"/>
      <c r="J38" s="25"/>
      <c r="K38" s="26"/>
      <c r="L38" s="25"/>
      <c r="M38" s="26"/>
      <c r="N38" s="26"/>
    </row>
    <row r="39" spans="1:14" x14ac:dyDescent="0.25">
      <c r="A39" s="27">
        <v>21</v>
      </c>
      <c r="B39" s="30" t="s">
        <v>42</v>
      </c>
      <c r="C39" s="31"/>
      <c r="D39" s="24"/>
      <c r="E39" s="24"/>
      <c r="F39" s="24"/>
      <c r="G39" s="24"/>
      <c r="H39" s="24"/>
      <c r="I39" s="23"/>
      <c r="J39" s="24"/>
      <c r="K39" s="23"/>
      <c r="L39" s="24"/>
      <c r="M39" s="23"/>
      <c r="N39" s="23"/>
    </row>
    <row r="40" spans="1:14" x14ac:dyDescent="0.25">
      <c r="A40" s="24"/>
      <c r="B40" s="189" t="s">
        <v>43</v>
      </c>
      <c r="C40" s="190"/>
      <c r="D40" s="24"/>
      <c r="E40" s="24"/>
      <c r="F40" s="24"/>
      <c r="G40" s="24"/>
      <c r="H40" s="24"/>
      <c r="I40" s="23"/>
      <c r="J40" s="24"/>
      <c r="K40" s="23"/>
      <c r="L40" s="24"/>
      <c r="M40" s="23"/>
      <c r="N40" s="23"/>
    </row>
    <row r="42" spans="1:14" x14ac:dyDescent="0.25">
      <c r="A42" s="184" t="s">
        <v>79</v>
      </c>
      <c r="B42" s="184"/>
      <c r="C42" s="184"/>
      <c r="D42" s="184"/>
      <c r="E42" s="184"/>
      <c r="F42" s="184"/>
      <c r="G42" s="184"/>
      <c r="I42" s="184" t="s">
        <v>80</v>
      </c>
      <c r="J42" s="184"/>
      <c r="K42" s="184"/>
      <c r="L42" s="184"/>
      <c r="M42" s="184"/>
      <c r="N42" s="184"/>
    </row>
    <row r="44" spans="1:14" x14ac:dyDescent="0.25">
      <c r="A44" s="184" t="s">
        <v>82</v>
      </c>
      <c r="B44" s="184"/>
      <c r="C44" s="184"/>
      <c r="D44" s="184"/>
      <c r="E44" s="184"/>
      <c r="F44" s="184"/>
      <c r="G44" s="184"/>
      <c r="I44" s="184" t="s">
        <v>81</v>
      </c>
      <c r="J44" s="184"/>
      <c r="K44" s="184"/>
      <c r="L44" s="184"/>
      <c r="M44" s="184"/>
      <c r="N44" s="184"/>
    </row>
  </sheetData>
  <mergeCells count="48">
    <mergeCell ref="A20:C20"/>
    <mergeCell ref="A10:C10"/>
    <mergeCell ref="L10:N10"/>
    <mergeCell ref="K1:M1"/>
    <mergeCell ref="J2:N2"/>
    <mergeCell ref="J3:N3"/>
    <mergeCell ref="J4:N4"/>
    <mergeCell ref="J5:N5"/>
    <mergeCell ref="J6:N6"/>
    <mergeCell ref="A12:A14"/>
    <mergeCell ref="B12:C14"/>
    <mergeCell ref="D12:D14"/>
    <mergeCell ref="H12:I13"/>
    <mergeCell ref="E12:E14"/>
    <mergeCell ref="F12:F14"/>
    <mergeCell ref="G12:G14"/>
    <mergeCell ref="B32:C32"/>
    <mergeCell ref="N12:N14"/>
    <mergeCell ref="L12:M13"/>
    <mergeCell ref="B8:M8"/>
    <mergeCell ref="B27:C27"/>
    <mergeCell ref="B15:C15"/>
    <mergeCell ref="J12:K13"/>
    <mergeCell ref="B23:C23"/>
    <mergeCell ref="B24:C24"/>
    <mergeCell ref="A16:C16"/>
    <mergeCell ref="A26:C26"/>
    <mergeCell ref="B22:C22"/>
    <mergeCell ref="B18:C18"/>
    <mergeCell ref="B25:C25"/>
    <mergeCell ref="B19:C19"/>
    <mergeCell ref="B21:C21"/>
    <mergeCell ref="B30:C30"/>
    <mergeCell ref="B17:C17"/>
    <mergeCell ref="I44:N44"/>
    <mergeCell ref="B37:C37"/>
    <mergeCell ref="B38:C38"/>
    <mergeCell ref="I42:N42"/>
    <mergeCell ref="A44:G44"/>
    <mergeCell ref="B28:C28"/>
    <mergeCell ref="B34:C34"/>
    <mergeCell ref="B35:C35"/>
    <mergeCell ref="B36:C36"/>
    <mergeCell ref="A42:G42"/>
    <mergeCell ref="B40:C40"/>
    <mergeCell ref="B29:C29"/>
    <mergeCell ref="B33:C33"/>
    <mergeCell ref="B31:C31"/>
  </mergeCells>
  <phoneticPr fontId="11" type="noConversion"/>
  <printOptions horizontalCentered="1"/>
  <pageMargins left="0.11811023622047245" right="0.70866141732283472" top="0.74803149606299213" bottom="0.74803149606299213" header="0.31496062992125984" footer="0.31496062992125984"/>
  <pageSetup paperSize="9" fitToWidth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opLeftCell="A13" zoomScaleNormal="80" workbookViewId="0">
      <selection activeCell="A21" sqref="A21:XFD21"/>
    </sheetView>
  </sheetViews>
  <sheetFormatPr defaultRowHeight="15" x14ac:dyDescent="0.25"/>
  <cols>
    <col min="1" max="1" width="4.5703125" customWidth="1"/>
    <col min="2" max="2" width="41.5703125" customWidth="1"/>
    <col min="3" max="3" width="7.28515625" style="40" customWidth="1"/>
    <col min="4" max="5" width="5.7109375" style="39" customWidth="1"/>
    <col min="6" max="6" width="8.5703125" style="39" customWidth="1"/>
    <col min="7" max="7" width="9.85546875" style="39" customWidth="1"/>
    <col min="8" max="8" width="5.7109375" customWidth="1"/>
    <col min="9" max="9" width="9.5703125" customWidth="1"/>
    <col min="10" max="10" width="7.7109375" customWidth="1"/>
    <col min="11" max="11" width="8" customWidth="1"/>
    <col min="12" max="12" width="7.7109375" customWidth="1"/>
    <col min="13" max="13" width="8.140625" customWidth="1"/>
    <col min="14" max="14" width="10.85546875" customWidth="1"/>
  </cols>
  <sheetData>
    <row r="1" spans="1:14" ht="15.95" customHeight="1" x14ac:dyDescent="0.3">
      <c r="A1" s="45" t="s">
        <v>109</v>
      </c>
      <c r="B1" s="46"/>
    </row>
    <row r="2" spans="1:14" ht="12.95" customHeight="1" x14ac:dyDescent="0.25">
      <c r="A2" s="42" t="s">
        <v>101</v>
      </c>
      <c r="B2" s="48"/>
    </row>
    <row r="3" spans="1:14" ht="12.95" customHeight="1" x14ac:dyDescent="0.25">
      <c r="A3" s="42" t="s">
        <v>100</v>
      </c>
      <c r="B3" s="42"/>
    </row>
    <row r="4" spans="1:14" ht="12.95" customHeight="1" x14ac:dyDescent="0.25">
      <c r="A4" s="42" t="s">
        <v>96</v>
      </c>
      <c r="B4" s="42"/>
    </row>
    <row r="5" spans="1:14" ht="18.75" customHeight="1" x14ac:dyDescent="0.25">
      <c r="A5" s="42" t="s">
        <v>97</v>
      </c>
      <c r="B5" s="42"/>
    </row>
    <row r="6" spans="1:14" ht="14.1" customHeight="1" x14ac:dyDescent="0.25">
      <c r="A6" t="s">
        <v>102</v>
      </c>
    </row>
    <row r="7" spans="1:14" ht="17.100000000000001" customHeight="1" x14ac:dyDescent="0.25">
      <c r="A7" s="47" t="s">
        <v>108</v>
      </c>
      <c r="B7" s="46"/>
      <c r="C7" s="49"/>
      <c r="D7" s="50"/>
      <c r="E7" s="50"/>
      <c r="F7" s="50"/>
      <c r="G7" s="50"/>
      <c r="H7" s="46"/>
      <c r="I7" s="46"/>
      <c r="J7" s="46"/>
    </row>
    <row r="8" spans="1:14" ht="15" customHeight="1" x14ac:dyDescent="0.25">
      <c r="A8" s="42" t="s">
        <v>98</v>
      </c>
      <c r="K8" s="60"/>
      <c r="L8" s="60"/>
      <c r="M8" s="60"/>
      <c r="N8" s="60"/>
    </row>
    <row r="9" spans="1:14" ht="12" customHeight="1" x14ac:dyDescent="0.25">
      <c r="A9" s="147" t="s">
        <v>7</v>
      </c>
      <c r="B9" s="149" t="s">
        <v>8</v>
      </c>
      <c r="C9" s="144" t="s">
        <v>9</v>
      </c>
      <c r="D9" s="144" t="s">
        <v>10</v>
      </c>
      <c r="E9" s="144" t="s">
        <v>11</v>
      </c>
      <c r="F9" s="144" t="s">
        <v>12</v>
      </c>
      <c r="G9" s="144" t="s">
        <v>95</v>
      </c>
      <c r="H9" s="147" t="s">
        <v>13</v>
      </c>
      <c r="I9" s="147"/>
      <c r="J9" s="154" t="s">
        <v>14</v>
      </c>
      <c r="K9" s="155"/>
      <c r="L9" s="147" t="s">
        <v>15</v>
      </c>
      <c r="M9" s="147"/>
      <c r="N9" s="155" t="s">
        <v>16</v>
      </c>
    </row>
    <row r="10" spans="1:14" ht="12" customHeight="1" x14ac:dyDescent="0.25">
      <c r="A10" s="147"/>
      <c r="B10" s="150"/>
      <c r="C10" s="145"/>
      <c r="D10" s="145"/>
      <c r="E10" s="145"/>
      <c r="F10" s="145"/>
      <c r="G10" s="145"/>
      <c r="H10" s="147"/>
      <c r="I10" s="147"/>
      <c r="J10" s="156"/>
      <c r="K10" s="157"/>
      <c r="L10" s="147"/>
      <c r="M10" s="147"/>
      <c r="N10" s="157"/>
    </row>
    <row r="11" spans="1:14" ht="12" customHeight="1" x14ac:dyDescent="0.25">
      <c r="A11" s="147"/>
      <c r="B11" s="150"/>
      <c r="C11" s="145"/>
      <c r="D11" s="145"/>
      <c r="E11" s="145"/>
      <c r="F11" s="145"/>
      <c r="G11" s="145"/>
      <c r="H11" s="147"/>
      <c r="I11" s="147"/>
      <c r="J11" s="158"/>
      <c r="K11" s="159"/>
      <c r="L11" s="147"/>
      <c r="M11" s="147"/>
      <c r="N11" s="157"/>
    </row>
    <row r="12" spans="1:14" ht="12" customHeight="1" x14ac:dyDescent="0.25">
      <c r="A12" s="148"/>
      <c r="B12" s="151"/>
      <c r="C12" s="146"/>
      <c r="D12" s="146"/>
      <c r="E12" s="146"/>
      <c r="F12" s="146"/>
      <c r="G12" s="146"/>
      <c r="H12" s="37" t="s">
        <v>17</v>
      </c>
      <c r="I12" s="37" t="s">
        <v>18</v>
      </c>
      <c r="J12" s="37" t="s">
        <v>17</v>
      </c>
      <c r="K12" s="37" t="s">
        <v>18</v>
      </c>
      <c r="L12" s="37" t="s">
        <v>17</v>
      </c>
      <c r="M12" s="37" t="s">
        <v>18</v>
      </c>
      <c r="N12" s="157"/>
    </row>
    <row r="13" spans="1:14" ht="10.5" customHeight="1" x14ac:dyDescent="0.25">
      <c r="A13" s="51">
        <v>1</v>
      </c>
      <c r="B13" s="51">
        <v>2</v>
      </c>
      <c r="C13" s="36">
        <v>3</v>
      </c>
      <c r="D13" s="36">
        <v>4</v>
      </c>
      <c r="E13" s="36">
        <v>5</v>
      </c>
      <c r="F13" s="36">
        <v>6</v>
      </c>
      <c r="G13" s="36">
        <v>7</v>
      </c>
      <c r="H13" s="36">
        <v>8</v>
      </c>
      <c r="I13" s="36">
        <v>9</v>
      </c>
      <c r="J13" s="36">
        <v>10</v>
      </c>
      <c r="K13" s="36">
        <v>11</v>
      </c>
      <c r="L13" s="36">
        <v>12</v>
      </c>
      <c r="M13" s="36">
        <v>13</v>
      </c>
      <c r="N13" s="36">
        <v>14</v>
      </c>
    </row>
    <row r="14" spans="1:14" ht="17.100000000000001" customHeight="1" x14ac:dyDescent="0.25">
      <c r="A14" s="142" t="s">
        <v>19</v>
      </c>
      <c r="B14" s="143"/>
      <c r="C14" s="53"/>
      <c r="D14" s="52"/>
      <c r="E14" s="52"/>
      <c r="F14" s="52"/>
      <c r="G14" s="52"/>
      <c r="H14" s="51"/>
      <c r="I14" s="54"/>
      <c r="J14" s="51"/>
      <c r="K14" s="51"/>
      <c r="L14" s="55"/>
      <c r="M14" s="55"/>
      <c r="N14" s="54"/>
    </row>
    <row r="15" spans="1:14" ht="17.100000000000001" customHeight="1" x14ac:dyDescent="0.25">
      <c r="A15" s="51">
        <v>1</v>
      </c>
      <c r="B15" s="55" t="s">
        <v>20</v>
      </c>
      <c r="C15" s="52">
        <v>1210.0999999999999</v>
      </c>
      <c r="D15" s="52">
        <v>10</v>
      </c>
      <c r="E15" s="52">
        <v>1</v>
      </c>
      <c r="F15" s="52">
        <v>2912</v>
      </c>
      <c r="G15" s="52">
        <f>ROUND(F15*E15,2)</f>
        <v>2912</v>
      </c>
      <c r="H15" s="51">
        <v>50</v>
      </c>
      <c r="I15" s="54">
        <f>ROUND((F15*H15%),2)</f>
        <v>1456</v>
      </c>
      <c r="J15" s="55"/>
      <c r="K15" s="51"/>
      <c r="L15" s="51"/>
      <c r="M15" s="51"/>
      <c r="N15" s="54">
        <f>ROUND(G15+I15,2)</f>
        <v>4368</v>
      </c>
    </row>
    <row r="16" spans="1:14" ht="27" customHeight="1" x14ac:dyDescent="0.25">
      <c r="A16" s="51">
        <v>2</v>
      </c>
      <c r="B16" s="55" t="s">
        <v>94</v>
      </c>
      <c r="C16" s="52">
        <v>1223.0999999999999</v>
      </c>
      <c r="D16" s="52"/>
      <c r="E16" s="52">
        <v>1</v>
      </c>
      <c r="F16" s="52">
        <v>2766</v>
      </c>
      <c r="G16" s="52">
        <f>ROUND(F16*E16,2)</f>
        <v>2766</v>
      </c>
      <c r="H16" s="51">
        <v>50</v>
      </c>
      <c r="I16" s="54">
        <f>ROUND((F16*H16%),2)</f>
        <v>1383</v>
      </c>
      <c r="J16" s="51"/>
      <c r="K16" s="51"/>
      <c r="L16" s="51"/>
      <c r="M16" s="51"/>
      <c r="N16" s="54">
        <f>ROUND(G16+I16,2)</f>
        <v>4149</v>
      </c>
    </row>
    <row r="17" spans="1:14" ht="17.100000000000001" customHeight="1" x14ac:dyDescent="0.25">
      <c r="A17" s="152" t="s">
        <v>43</v>
      </c>
      <c r="B17" s="153"/>
      <c r="C17" s="53"/>
      <c r="D17" s="52"/>
      <c r="E17" s="56">
        <f>E15+E16</f>
        <v>2</v>
      </c>
      <c r="F17" s="52"/>
      <c r="G17" s="56">
        <f>ROUND(G15+G16,2)</f>
        <v>5678</v>
      </c>
      <c r="H17" s="51"/>
      <c r="I17" s="57">
        <f>ROUND(I15+I16,2)</f>
        <v>2839</v>
      </c>
      <c r="J17" s="51"/>
      <c r="K17" s="51"/>
      <c r="L17" s="51"/>
      <c r="M17" s="51"/>
      <c r="N17" s="57">
        <f>ROUND(N15+N16,2)</f>
        <v>8517</v>
      </c>
    </row>
    <row r="18" spans="1:14" ht="17.100000000000001" customHeight="1" x14ac:dyDescent="0.25">
      <c r="A18" s="142" t="s">
        <v>23</v>
      </c>
      <c r="B18" s="143"/>
      <c r="C18" s="53"/>
      <c r="D18" s="52"/>
      <c r="E18" s="52"/>
      <c r="F18" s="52"/>
      <c r="G18" s="52"/>
      <c r="H18" s="51"/>
      <c r="I18" s="51"/>
      <c r="J18" s="51"/>
      <c r="K18" s="51"/>
      <c r="L18" s="51"/>
      <c r="M18" s="51"/>
      <c r="N18" s="54"/>
    </row>
    <row r="19" spans="1:14" ht="17.100000000000001" customHeight="1" x14ac:dyDescent="0.25">
      <c r="A19" s="51">
        <v>1</v>
      </c>
      <c r="B19" s="55" t="s">
        <v>27</v>
      </c>
      <c r="C19" s="52">
        <v>4115</v>
      </c>
      <c r="D19" s="52">
        <v>5</v>
      </c>
      <c r="E19" s="58">
        <v>1</v>
      </c>
      <c r="F19" s="52">
        <v>2176</v>
      </c>
      <c r="G19" s="52">
        <f>ROUND(F19*E19,2)</f>
        <v>2176</v>
      </c>
      <c r="H19" s="51"/>
      <c r="I19" s="51"/>
      <c r="J19" s="51"/>
      <c r="K19" s="51"/>
      <c r="L19" s="51"/>
      <c r="M19" s="51"/>
      <c r="N19" s="54">
        <f>ROUND(G19,2)</f>
        <v>2176</v>
      </c>
    </row>
    <row r="20" spans="1:14" ht="17.100000000000001" customHeight="1" x14ac:dyDescent="0.25">
      <c r="A20" s="51">
        <v>2</v>
      </c>
      <c r="B20" s="55" t="s">
        <v>28</v>
      </c>
      <c r="C20" s="52">
        <v>4190</v>
      </c>
      <c r="D20" s="52">
        <v>5</v>
      </c>
      <c r="E20" s="59">
        <v>0.5</v>
      </c>
      <c r="F20" s="52">
        <v>2176</v>
      </c>
      <c r="G20" s="52">
        <f>ROUND(F20*E20,2)</f>
        <v>1088</v>
      </c>
      <c r="H20" s="51"/>
      <c r="I20" s="51"/>
      <c r="J20" s="51"/>
      <c r="K20" s="51"/>
      <c r="L20" s="51"/>
      <c r="M20" s="51"/>
      <c r="N20" s="54">
        <f>ROUND(G20,2)</f>
        <v>1088</v>
      </c>
    </row>
    <row r="21" spans="1:14" s="35" customFormat="1" ht="17.100000000000001" customHeight="1" x14ac:dyDescent="0.25">
      <c r="A21" s="51">
        <v>3</v>
      </c>
      <c r="B21" s="55" t="s">
        <v>31</v>
      </c>
      <c r="C21" s="52">
        <v>4222</v>
      </c>
      <c r="D21" s="52">
        <v>5</v>
      </c>
      <c r="E21" s="58">
        <v>1</v>
      </c>
      <c r="F21" s="52">
        <v>2176</v>
      </c>
      <c r="G21" s="52">
        <f>ROUND(F21*E21,2)</f>
        <v>2176</v>
      </c>
      <c r="H21" s="51"/>
      <c r="I21" s="51"/>
      <c r="J21" s="51"/>
      <c r="K21" s="51"/>
      <c r="L21" s="51"/>
      <c r="M21" s="51"/>
      <c r="N21" s="54">
        <f>ROUND(G21,2)</f>
        <v>2176</v>
      </c>
    </row>
    <row r="22" spans="1:14" ht="17.100000000000001" customHeight="1" x14ac:dyDescent="0.25">
      <c r="A22" s="152" t="s">
        <v>43</v>
      </c>
      <c r="B22" s="153"/>
      <c r="C22" s="53"/>
      <c r="D22" s="52"/>
      <c r="E22" s="57">
        <f>ROUND(E19+E20+E21,2)</f>
        <v>2.5</v>
      </c>
      <c r="F22" s="52"/>
      <c r="G22" s="56">
        <f>ROUND(G19+G20+G21,)</f>
        <v>5440</v>
      </c>
      <c r="H22" s="51"/>
      <c r="I22" s="51"/>
      <c r="J22" s="51"/>
      <c r="K22" s="51"/>
      <c r="L22" s="51"/>
      <c r="M22" s="54"/>
      <c r="N22" s="57">
        <f>ROUND(N19+N20+N21,)</f>
        <v>5440</v>
      </c>
    </row>
    <row r="23" spans="1:14" ht="17.100000000000001" customHeight="1" x14ac:dyDescent="0.25">
      <c r="A23" s="142" t="s">
        <v>30</v>
      </c>
      <c r="B23" s="143"/>
      <c r="C23" s="53"/>
      <c r="D23" s="52"/>
      <c r="E23" s="52"/>
      <c r="F23" s="52"/>
      <c r="G23" s="52"/>
      <c r="H23" s="51"/>
      <c r="I23" s="51"/>
      <c r="J23" s="51"/>
      <c r="K23" s="51"/>
      <c r="L23" s="51"/>
      <c r="M23" s="51"/>
      <c r="N23" s="54"/>
    </row>
    <row r="24" spans="1:14" ht="17.100000000000001" customHeight="1" x14ac:dyDescent="0.25">
      <c r="A24" s="51">
        <v>1</v>
      </c>
      <c r="B24" s="55" t="s">
        <v>32</v>
      </c>
      <c r="C24" s="52">
        <v>9132</v>
      </c>
      <c r="D24" s="52">
        <v>2</v>
      </c>
      <c r="E24" s="52">
        <v>1</v>
      </c>
      <c r="F24" s="52">
        <v>1744</v>
      </c>
      <c r="G24" s="52">
        <f t="shared" ref="G24:G34" si="0">ROUND(F24*E24,2)</f>
        <v>1744</v>
      </c>
      <c r="H24" s="51"/>
      <c r="I24" s="51"/>
      <c r="J24" s="51"/>
      <c r="K24" s="51"/>
      <c r="L24" s="51">
        <v>10</v>
      </c>
      <c r="M24" s="54">
        <f>ROUND(F24*L24%,2)</f>
        <v>174.4</v>
      </c>
      <c r="N24" s="54">
        <f>ROUND(F24+M24,2)</f>
        <v>1918.4</v>
      </c>
    </row>
    <row r="25" spans="1:14" ht="17.100000000000001" customHeight="1" x14ac:dyDescent="0.25">
      <c r="A25" s="51">
        <v>2</v>
      </c>
      <c r="B25" s="55" t="s">
        <v>92</v>
      </c>
      <c r="C25" s="52">
        <v>9132</v>
      </c>
      <c r="D25" s="52">
        <v>2</v>
      </c>
      <c r="E25" s="52">
        <v>4</v>
      </c>
      <c r="F25" s="52">
        <v>1744</v>
      </c>
      <c r="G25" s="52">
        <f t="shared" si="0"/>
        <v>6976</v>
      </c>
      <c r="H25" s="51"/>
      <c r="I25" s="51"/>
      <c r="J25" s="51"/>
      <c r="K25" s="51"/>
      <c r="L25" s="51"/>
      <c r="M25" s="51"/>
      <c r="N25" s="54">
        <f>ROUND(F25*E25,2)</f>
        <v>6976</v>
      </c>
    </row>
    <row r="26" spans="1:14" ht="17.100000000000001" customHeight="1" x14ac:dyDescent="0.25">
      <c r="A26" s="51">
        <v>3</v>
      </c>
      <c r="B26" s="55" t="s">
        <v>33</v>
      </c>
      <c r="C26" s="52">
        <v>9152</v>
      </c>
      <c r="D26" s="52">
        <v>2</v>
      </c>
      <c r="E26" s="52">
        <v>3</v>
      </c>
      <c r="F26" s="52">
        <v>1744</v>
      </c>
      <c r="G26" s="52">
        <f t="shared" si="0"/>
        <v>5232</v>
      </c>
      <c r="H26" s="51"/>
      <c r="I26" s="51"/>
      <c r="J26" s="51">
        <v>35</v>
      </c>
      <c r="K26" s="54">
        <f>ROUND(F26/167*80*35%,2)</f>
        <v>292.41000000000003</v>
      </c>
      <c r="L26" s="51"/>
      <c r="M26" s="51"/>
      <c r="N26" s="54">
        <f>ROUND((F26+K26)*E26,2)</f>
        <v>6109.23</v>
      </c>
    </row>
    <row r="27" spans="1:14" ht="27" customHeight="1" x14ac:dyDescent="0.25">
      <c r="A27" s="51">
        <v>4</v>
      </c>
      <c r="B27" s="55" t="s">
        <v>104</v>
      </c>
      <c r="C27" s="52">
        <v>7241</v>
      </c>
      <c r="D27" s="52">
        <v>6</v>
      </c>
      <c r="E27" s="52">
        <v>1</v>
      </c>
      <c r="F27" s="52">
        <v>2320</v>
      </c>
      <c r="G27" s="52">
        <f t="shared" si="0"/>
        <v>2320</v>
      </c>
      <c r="H27" s="51"/>
      <c r="I27" s="51"/>
      <c r="J27" s="51"/>
      <c r="K27" s="51"/>
      <c r="L27" s="51"/>
      <c r="M27" s="51"/>
      <c r="N27" s="54">
        <f>ROUND(G27,2)</f>
        <v>2320</v>
      </c>
    </row>
    <row r="28" spans="1:14" ht="24.75" customHeight="1" x14ac:dyDescent="0.25">
      <c r="A28" s="51">
        <v>5</v>
      </c>
      <c r="B28" s="55" t="s">
        <v>35</v>
      </c>
      <c r="C28" s="52">
        <v>7129</v>
      </c>
      <c r="D28" s="52">
        <v>7</v>
      </c>
      <c r="E28" s="52">
        <v>4</v>
      </c>
      <c r="F28" s="52">
        <v>2464</v>
      </c>
      <c r="G28" s="52">
        <f t="shared" si="0"/>
        <v>9856</v>
      </c>
      <c r="H28" s="51"/>
      <c r="I28" s="51"/>
      <c r="J28" s="51"/>
      <c r="K28" s="51"/>
      <c r="L28" s="51"/>
      <c r="M28" s="51"/>
      <c r="N28" s="54">
        <f t="shared" ref="N28:N33" si="1">ROUND(G28,2)</f>
        <v>9856</v>
      </c>
    </row>
    <row r="29" spans="1:14" ht="17.100000000000001" customHeight="1" x14ac:dyDescent="0.25">
      <c r="A29" s="51">
        <v>6</v>
      </c>
      <c r="B29" s="55" t="s">
        <v>106</v>
      </c>
      <c r="C29" s="52">
        <v>7233</v>
      </c>
      <c r="D29" s="52">
        <v>5</v>
      </c>
      <c r="E29" s="52">
        <v>3</v>
      </c>
      <c r="F29" s="52">
        <v>2176</v>
      </c>
      <c r="G29" s="52">
        <f t="shared" si="0"/>
        <v>6528</v>
      </c>
      <c r="H29" s="51"/>
      <c r="I29" s="51"/>
      <c r="J29" s="51"/>
      <c r="K29" s="51"/>
      <c r="L29" s="51"/>
      <c r="M29" s="51"/>
      <c r="N29" s="54">
        <f t="shared" si="1"/>
        <v>6528</v>
      </c>
    </row>
    <row r="30" spans="1:14" ht="17.100000000000001" customHeight="1" x14ac:dyDescent="0.25">
      <c r="A30" s="51">
        <v>7</v>
      </c>
      <c r="B30" s="55" t="s">
        <v>105</v>
      </c>
      <c r="C30" s="52">
        <v>7233</v>
      </c>
      <c r="D30" s="52">
        <v>5</v>
      </c>
      <c r="E30" s="52">
        <v>1</v>
      </c>
      <c r="F30" s="52">
        <v>2176</v>
      </c>
      <c r="G30" s="52">
        <f t="shared" si="0"/>
        <v>2176</v>
      </c>
      <c r="H30" s="51"/>
      <c r="I30" s="51" t="s">
        <v>54</v>
      </c>
      <c r="J30" s="51"/>
      <c r="K30" s="51"/>
      <c r="L30" s="51"/>
      <c r="M30" s="51"/>
      <c r="N30" s="54">
        <f t="shared" si="1"/>
        <v>2176</v>
      </c>
    </row>
    <row r="31" spans="1:14" ht="17.100000000000001" customHeight="1" x14ac:dyDescent="0.25">
      <c r="A31" s="51">
        <v>8</v>
      </c>
      <c r="B31" s="55" t="s">
        <v>107</v>
      </c>
      <c r="C31" s="52">
        <v>7233</v>
      </c>
      <c r="D31" s="52">
        <v>3</v>
      </c>
      <c r="E31" s="52">
        <v>1.5</v>
      </c>
      <c r="F31" s="52">
        <v>1888</v>
      </c>
      <c r="G31" s="52">
        <f t="shared" si="0"/>
        <v>2832</v>
      </c>
      <c r="H31" s="51"/>
      <c r="I31" s="51"/>
      <c r="J31" s="51"/>
      <c r="K31" s="51"/>
      <c r="L31" s="51"/>
      <c r="M31" s="51"/>
      <c r="N31" s="54">
        <f t="shared" si="1"/>
        <v>2832</v>
      </c>
    </row>
    <row r="32" spans="1:14" ht="17.100000000000001" customHeight="1" x14ac:dyDescent="0.25">
      <c r="A32" s="51">
        <v>9</v>
      </c>
      <c r="B32" s="55" t="s">
        <v>41</v>
      </c>
      <c r="C32" s="52">
        <v>9162</v>
      </c>
      <c r="D32" s="52">
        <v>2</v>
      </c>
      <c r="E32" s="52">
        <v>1</v>
      </c>
      <c r="F32" s="52">
        <v>1744</v>
      </c>
      <c r="G32" s="52">
        <f t="shared" si="0"/>
        <v>1744</v>
      </c>
      <c r="H32" s="51"/>
      <c r="I32" s="51"/>
      <c r="J32" s="51"/>
      <c r="K32" s="51"/>
      <c r="L32" s="51"/>
      <c r="M32" s="51"/>
      <c r="N32" s="54">
        <f t="shared" si="1"/>
        <v>1744</v>
      </c>
    </row>
    <row r="33" spans="1:15" ht="17.100000000000001" customHeight="1" x14ac:dyDescent="0.25">
      <c r="A33" s="51">
        <v>10</v>
      </c>
      <c r="B33" s="55" t="s">
        <v>93</v>
      </c>
      <c r="C33" s="52">
        <v>3340</v>
      </c>
      <c r="D33" s="52">
        <v>5</v>
      </c>
      <c r="E33" s="52">
        <v>3</v>
      </c>
      <c r="F33" s="52">
        <v>2176</v>
      </c>
      <c r="G33" s="52">
        <f t="shared" si="0"/>
        <v>6528</v>
      </c>
      <c r="H33" s="51"/>
      <c r="I33" s="51"/>
      <c r="J33" s="51"/>
      <c r="K33" s="51"/>
      <c r="L33" s="51"/>
      <c r="M33" s="51"/>
      <c r="N33" s="54">
        <f t="shared" si="1"/>
        <v>6528</v>
      </c>
    </row>
    <row r="34" spans="1:15" ht="17.100000000000001" customHeight="1" x14ac:dyDescent="0.25">
      <c r="A34" s="51">
        <v>11</v>
      </c>
      <c r="B34" s="55" t="s">
        <v>26</v>
      </c>
      <c r="C34" s="52">
        <v>9411</v>
      </c>
      <c r="D34" s="52">
        <v>2</v>
      </c>
      <c r="E34" s="52">
        <v>1</v>
      </c>
      <c r="F34" s="52">
        <v>1744</v>
      </c>
      <c r="G34" s="52">
        <f t="shared" si="0"/>
        <v>1744</v>
      </c>
      <c r="H34" s="51">
        <v>30</v>
      </c>
      <c r="I34" s="54">
        <f>ROUND(F34*H34%,2)</f>
        <v>523.20000000000005</v>
      </c>
      <c r="J34" s="51"/>
      <c r="K34" s="51"/>
      <c r="L34" s="51"/>
      <c r="M34" s="51"/>
      <c r="N34" s="54">
        <f>ROUND(F34+I34,2)</f>
        <v>2267.1999999999998</v>
      </c>
    </row>
    <row r="35" spans="1:15" ht="16.5" customHeight="1" x14ac:dyDescent="0.25">
      <c r="A35" s="152" t="s">
        <v>43</v>
      </c>
      <c r="B35" s="153"/>
      <c r="C35" s="52"/>
      <c r="D35" s="52"/>
      <c r="E35" s="56">
        <f>ROUND(SUM(E24:E34),2)</f>
        <v>23.5</v>
      </c>
      <c r="F35" s="52"/>
      <c r="G35" s="56">
        <f>ROUND(SUM(G24:G34),2)</f>
        <v>47680</v>
      </c>
      <c r="H35" s="51"/>
      <c r="I35" s="57">
        <f>ROUND(I34*E34,2)</f>
        <v>523.20000000000005</v>
      </c>
      <c r="J35" s="51"/>
      <c r="K35" s="57">
        <f>ROUND(K26*E26,2)</f>
        <v>877.23</v>
      </c>
      <c r="L35" s="51"/>
      <c r="M35" s="57">
        <f>ROUND(M24*E24,2)</f>
        <v>174.4</v>
      </c>
      <c r="N35" s="56">
        <f>ROUND(SUM(N24:N34),2)</f>
        <v>49254.83</v>
      </c>
    </row>
    <row r="36" spans="1:15" ht="18" customHeight="1" x14ac:dyDescent="0.25">
      <c r="A36" s="152" t="s">
        <v>91</v>
      </c>
      <c r="B36" s="153"/>
      <c r="C36" s="52"/>
      <c r="D36" s="52"/>
      <c r="E36" s="56">
        <f>E17+E22+E35</f>
        <v>28</v>
      </c>
      <c r="F36" s="56"/>
      <c r="G36" s="57">
        <f>ROUND(G17+G22+G35,2)</f>
        <v>58798</v>
      </c>
      <c r="H36" s="51"/>
      <c r="I36" s="57">
        <f>ROUND(I17+I22+I35,2)</f>
        <v>3362.2</v>
      </c>
      <c r="J36" s="51"/>
      <c r="K36" s="57">
        <f>ROUND(K17+K22+K35,2)</f>
        <v>877.23</v>
      </c>
      <c r="L36" s="51"/>
      <c r="M36" s="57">
        <f>ROUND(M17+M22+M35,2)</f>
        <v>174.4</v>
      </c>
      <c r="N36" s="57">
        <f>ROUND(N17+N22+N35,2)</f>
        <v>63211.83</v>
      </c>
    </row>
    <row r="37" spans="1:15" ht="7.5" customHeight="1" x14ac:dyDescent="0.25">
      <c r="A37" s="140"/>
      <c r="B37" s="141"/>
      <c r="C37" s="141"/>
      <c r="D37" s="141"/>
      <c r="E37" s="141"/>
      <c r="F37" s="141"/>
      <c r="G37" s="38"/>
    </row>
    <row r="38" spans="1:15" ht="18" customHeight="1" x14ac:dyDescent="0.25">
      <c r="A38" s="41" t="s">
        <v>103</v>
      </c>
      <c r="B38" s="41"/>
      <c r="C38" s="43"/>
      <c r="D38" s="44"/>
      <c r="E38" s="44"/>
      <c r="F38" s="44"/>
      <c r="G38" s="44"/>
      <c r="H38" s="41"/>
      <c r="I38" s="41"/>
      <c r="J38" s="41"/>
      <c r="K38" s="41"/>
      <c r="L38" s="41"/>
      <c r="M38" s="41"/>
      <c r="N38" s="41"/>
      <c r="O38" s="41"/>
    </row>
    <row r="39" spans="1:15" ht="10.5" customHeight="1" x14ac:dyDescent="0.25">
      <c r="A39" s="41"/>
      <c r="B39" s="41"/>
      <c r="C39" s="43"/>
      <c r="D39" s="44"/>
      <c r="E39" s="44"/>
      <c r="F39" s="44"/>
      <c r="G39" s="44"/>
      <c r="H39" s="41"/>
      <c r="I39" s="41"/>
      <c r="J39" s="41"/>
      <c r="K39" s="41"/>
      <c r="L39" s="41"/>
      <c r="M39" s="41"/>
      <c r="N39" s="41"/>
      <c r="O39" s="41"/>
    </row>
    <row r="40" spans="1:15" x14ac:dyDescent="0.25">
      <c r="A40" s="41" t="s">
        <v>99</v>
      </c>
      <c r="B40" s="41"/>
      <c r="C40" s="43"/>
      <c r="D40" s="44"/>
      <c r="E40" s="44"/>
      <c r="F40" s="44"/>
      <c r="G40" s="44"/>
      <c r="H40" s="41"/>
      <c r="I40" s="41"/>
      <c r="J40" s="41"/>
      <c r="K40" s="41"/>
      <c r="L40" s="41"/>
      <c r="M40" s="41"/>
      <c r="N40" s="41"/>
      <c r="O40" s="41"/>
    </row>
    <row r="41" spans="1:15" x14ac:dyDescent="0.25">
      <c r="A41" s="41"/>
      <c r="B41" s="41"/>
      <c r="C41" s="43"/>
      <c r="D41" s="44"/>
      <c r="E41" s="44"/>
      <c r="F41" s="44"/>
      <c r="G41" s="44"/>
      <c r="H41" s="41"/>
      <c r="I41" s="41"/>
      <c r="J41" s="41"/>
      <c r="K41" s="41"/>
      <c r="L41" s="41"/>
      <c r="M41" s="41"/>
      <c r="N41" s="41"/>
      <c r="O41" s="41"/>
    </row>
  </sheetData>
  <mergeCells count="19">
    <mergeCell ref="J9:K11"/>
    <mergeCell ref="L9:M11"/>
    <mergeCell ref="N9:N12"/>
    <mergeCell ref="H9:I11"/>
    <mergeCell ref="G9:G12"/>
    <mergeCell ref="A37:F37"/>
    <mergeCell ref="A14:B14"/>
    <mergeCell ref="D9:D12"/>
    <mergeCell ref="E9:E12"/>
    <mergeCell ref="F9:F12"/>
    <mergeCell ref="A9:A12"/>
    <mergeCell ref="B9:B12"/>
    <mergeCell ref="C9:C12"/>
    <mergeCell ref="A36:B36"/>
    <mergeCell ref="A17:B17"/>
    <mergeCell ref="A22:B22"/>
    <mergeCell ref="A35:B35"/>
    <mergeCell ref="A23:B23"/>
    <mergeCell ref="A18:B18"/>
  </mergeCells>
  <phoneticPr fontId="11" type="noConversion"/>
  <printOptions horizontalCentered="1"/>
  <pageMargins left="0.51181102362204722" right="0.19685039370078741" top="0.19685039370078741" bottom="0.19685039370078741" header="0.31496062992125984" footer="0.31496062992125984"/>
  <pageSetup paperSize="9" scale="90" orientation="landscape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opLeftCell="A16" zoomScale="80" zoomScaleNormal="80" workbookViewId="0">
      <selection activeCell="B6" sqref="B6"/>
    </sheetView>
  </sheetViews>
  <sheetFormatPr defaultRowHeight="15" x14ac:dyDescent="0.25"/>
  <cols>
    <col min="1" max="1" width="4.85546875" customWidth="1"/>
    <col min="2" max="2" width="22.140625" customWidth="1"/>
    <col min="3" max="3" width="7.42578125" customWidth="1"/>
    <col min="4" max="4" width="7.140625" customWidth="1"/>
    <col min="5" max="5" width="8" customWidth="1"/>
    <col min="6" max="6" width="10.7109375" customWidth="1"/>
    <col min="7" max="7" width="9" customWidth="1"/>
    <col min="8" max="8" width="8.28515625" customWidth="1"/>
    <col min="9" max="10" width="8.85546875" customWidth="1"/>
    <col min="11" max="11" width="8.5703125" customWidth="1"/>
    <col min="12" max="12" width="8.7109375" customWidth="1"/>
    <col min="13" max="13" width="12.85546875" customWidth="1"/>
  </cols>
  <sheetData>
    <row r="1" spans="1:15" x14ac:dyDescent="0.2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</row>
    <row r="2" spans="1:15" x14ac:dyDescent="0.25">
      <c r="A2" s="4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</row>
    <row r="3" spans="1:15" x14ac:dyDescent="0.25">
      <c r="A3" s="2"/>
      <c r="B3" s="4" t="s">
        <v>2</v>
      </c>
      <c r="C3" s="4"/>
      <c r="D3" s="2"/>
      <c r="E3" s="2"/>
      <c r="F3" s="2"/>
      <c r="G3" s="2"/>
      <c r="H3" s="5" t="s">
        <v>90</v>
      </c>
      <c r="I3" s="5"/>
      <c r="J3" s="5"/>
      <c r="K3" s="5"/>
      <c r="L3" s="5"/>
      <c r="M3" s="5"/>
      <c r="N3" s="5"/>
      <c r="O3" s="5"/>
    </row>
    <row r="4" spans="1:15" x14ac:dyDescent="0.25">
      <c r="A4" s="4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</row>
    <row r="5" spans="1:15" x14ac:dyDescent="0.25">
      <c r="A5" s="4" t="s">
        <v>47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</row>
    <row r="6" spans="1:15" x14ac:dyDescent="0.25">
      <c r="A6" s="6"/>
      <c r="B6" s="7" t="s">
        <v>52</v>
      </c>
      <c r="C6" s="7"/>
      <c r="D6" s="7"/>
      <c r="E6" s="7"/>
      <c r="F6" s="7"/>
      <c r="G6" s="7"/>
      <c r="H6" s="7"/>
      <c r="I6" s="7"/>
      <c r="J6" s="7"/>
      <c r="K6" s="7"/>
      <c r="L6" s="7"/>
      <c r="M6" s="3"/>
    </row>
    <row r="7" spans="1:15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 t="s">
        <v>88</v>
      </c>
      <c r="K7" s="3"/>
      <c r="L7" s="3"/>
      <c r="M7" s="3"/>
    </row>
    <row r="8" spans="1:15" x14ac:dyDescent="0.25">
      <c r="A8" s="166" t="s">
        <v>7</v>
      </c>
      <c r="B8" s="175" t="s">
        <v>8</v>
      </c>
      <c r="C8" s="175" t="s">
        <v>9</v>
      </c>
      <c r="D8" s="171" t="s">
        <v>10</v>
      </c>
      <c r="E8" s="171" t="s">
        <v>11</v>
      </c>
      <c r="F8" s="171" t="s">
        <v>12</v>
      </c>
      <c r="G8" s="166" t="s">
        <v>13</v>
      </c>
      <c r="H8" s="166"/>
      <c r="I8" s="160" t="s">
        <v>14</v>
      </c>
      <c r="J8" s="161"/>
      <c r="K8" s="166" t="s">
        <v>15</v>
      </c>
      <c r="L8" s="166"/>
      <c r="M8" s="167" t="s">
        <v>16</v>
      </c>
    </row>
    <row r="9" spans="1:15" x14ac:dyDescent="0.25">
      <c r="A9" s="166"/>
      <c r="B9" s="176"/>
      <c r="C9" s="176"/>
      <c r="D9" s="172"/>
      <c r="E9" s="172"/>
      <c r="F9" s="172"/>
      <c r="G9" s="166"/>
      <c r="H9" s="166"/>
      <c r="I9" s="162"/>
      <c r="J9" s="163"/>
      <c r="K9" s="166"/>
      <c r="L9" s="166"/>
      <c r="M9" s="168"/>
    </row>
    <row r="10" spans="1:15" x14ac:dyDescent="0.25">
      <c r="A10" s="166"/>
      <c r="B10" s="176"/>
      <c r="C10" s="176"/>
      <c r="D10" s="172"/>
      <c r="E10" s="172"/>
      <c r="F10" s="172"/>
      <c r="G10" s="166"/>
      <c r="H10" s="166"/>
      <c r="I10" s="164"/>
      <c r="J10" s="165"/>
      <c r="K10" s="166"/>
      <c r="L10" s="166"/>
      <c r="M10" s="168"/>
    </row>
    <row r="11" spans="1:15" x14ac:dyDescent="0.25">
      <c r="A11" s="174"/>
      <c r="B11" s="177"/>
      <c r="C11" s="177"/>
      <c r="D11" s="173"/>
      <c r="E11" s="173"/>
      <c r="F11" s="173"/>
      <c r="G11" s="8" t="s">
        <v>17</v>
      </c>
      <c r="H11" s="8" t="s">
        <v>18</v>
      </c>
      <c r="I11" s="8" t="s">
        <v>17</v>
      </c>
      <c r="J11" s="8" t="s">
        <v>18</v>
      </c>
      <c r="K11" s="9" t="s">
        <v>17</v>
      </c>
      <c r="L11" s="9" t="s">
        <v>18</v>
      </c>
      <c r="M11" s="168"/>
    </row>
    <row r="12" spans="1:15" x14ac:dyDescent="0.25">
      <c r="A12" s="10">
        <v>1</v>
      </c>
      <c r="B12" s="10">
        <v>2</v>
      </c>
      <c r="C12" s="11"/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2">
        <v>8</v>
      </c>
      <c r="J12" s="12">
        <v>9</v>
      </c>
      <c r="K12" s="10">
        <v>10</v>
      </c>
      <c r="L12" s="10">
        <v>11</v>
      </c>
      <c r="M12" s="10">
        <v>12</v>
      </c>
    </row>
    <row r="13" spans="1:15" x14ac:dyDescent="0.25">
      <c r="A13" s="169" t="s">
        <v>19</v>
      </c>
      <c r="B13" s="170"/>
      <c r="C13" s="13"/>
      <c r="D13" s="10"/>
      <c r="E13" s="10"/>
      <c r="F13" s="10"/>
      <c r="G13" s="10"/>
      <c r="H13" s="14"/>
      <c r="I13" s="10"/>
      <c r="J13" s="10"/>
      <c r="K13" s="15"/>
      <c r="L13" s="15"/>
      <c r="M13" s="14"/>
    </row>
    <row r="14" spans="1:15" x14ac:dyDescent="0.25">
      <c r="A14" s="10">
        <v>1</v>
      </c>
      <c r="B14" s="15" t="s">
        <v>20</v>
      </c>
      <c r="C14" s="11">
        <v>1210.0999999999999</v>
      </c>
      <c r="D14" s="10">
        <v>11</v>
      </c>
      <c r="E14" s="10">
        <v>1</v>
      </c>
      <c r="F14" s="10">
        <v>1678</v>
      </c>
      <c r="G14" s="10"/>
      <c r="H14" s="14"/>
      <c r="I14" s="15"/>
      <c r="J14" s="10"/>
      <c r="K14" s="10"/>
      <c r="L14" s="10"/>
      <c r="M14" s="14">
        <f>F14+H14</f>
        <v>1678</v>
      </c>
    </row>
    <row r="15" spans="1:15" x14ac:dyDescent="0.25">
      <c r="A15" s="10">
        <v>2</v>
      </c>
      <c r="B15" s="15" t="s">
        <v>21</v>
      </c>
      <c r="C15" s="11">
        <v>1223.0999999999999</v>
      </c>
      <c r="D15" s="10">
        <v>10</v>
      </c>
      <c r="E15" s="10">
        <v>1</v>
      </c>
      <c r="F15" s="10">
        <v>1551</v>
      </c>
      <c r="G15" s="10"/>
      <c r="H15" s="14"/>
      <c r="I15" s="10"/>
      <c r="J15" s="10"/>
      <c r="K15" s="10"/>
      <c r="L15" s="10"/>
      <c r="M15" s="14">
        <f>F15+H15</f>
        <v>1551</v>
      </c>
    </row>
    <row r="16" spans="1:15" x14ac:dyDescent="0.25">
      <c r="A16" s="10">
        <v>3</v>
      </c>
      <c r="B16" s="15" t="s">
        <v>22</v>
      </c>
      <c r="C16" s="11">
        <v>1222.0999999999999</v>
      </c>
      <c r="D16" s="10">
        <v>10</v>
      </c>
      <c r="E16" s="10">
        <v>1</v>
      </c>
      <c r="F16" s="10">
        <v>1551</v>
      </c>
      <c r="G16" s="10"/>
      <c r="H16" s="14"/>
      <c r="I16" s="10"/>
      <c r="J16" s="10"/>
      <c r="K16" s="10"/>
      <c r="L16" s="10"/>
      <c r="M16" s="14">
        <f>F16+H16</f>
        <v>1551</v>
      </c>
    </row>
    <row r="17" spans="1:13" x14ac:dyDescent="0.25">
      <c r="A17" s="169" t="s">
        <v>23</v>
      </c>
      <c r="B17" s="170"/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14"/>
    </row>
    <row r="18" spans="1:13" x14ac:dyDescent="0.25">
      <c r="A18" s="16">
        <v>4</v>
      </c>
      <c r="B18" s="17" t="s">
        <v>24</v>
      </c>
      <c r="C18" s="18">
        <v>1239</v>
      </c>
      <c r="D18" s="16">
        <v>8</v>
      </c>
      <c r="E18" s="16">
        <v>1</v>
      </c>
      <c r="F18" s="10">
        <v>1397</v>
      </c>
      <c r="G18" s="16"/>
      <c r="H18" s="19"/>
      <c r="I18" s="9"/>
      <c r="J18" s="9"/>
      <c r="K18" s="9"/>
      <c r="L18" s="9"/>
      <c r="M18" s="14">
        <f>F18+H18</f>
        <v>1397</v>
      </c>
    </row>
    <row r="19" spans="1:13" x14ac:dyDescent="0.25">
      <c r="A19" s="10">
        <v>5</v>
      </c>
      <c r="B19" s="15" t="s">
        <v>26</v>
      </c>
      <c r="C19" s="11">
        <v>9411</v>
      </c>
      <c r="D19" s="10">
        <v>2</v>
      </c>
      <c r="E19" s="10">
        <v>1</v>
      </c>
      <c r="F19" s="10">
        <v>1152</v>
      </c>
      <c r="G19" s="10"/>
      <c r="H19" s="14"/>
      <c r="I19" s="10"/>
      <c r="J19" s="10"/>
      <c r="K19" s="10"/>
      <c r="L19" s="10"/>
      <c r="M19" s="14">
        <f>F19+H19</f>
        <v>1152</v>
      </c>
    </row>
    <row r="20" spans="1:13" x14ac:dyDescent="0.25">
      <c r="A20" s="10">
        <v>6</v>
      </c>
      <c r="B20" s="15" t="s">
        <v>27</v>
      </c>
      <c r="C20" s="11">
        <v>4115</v>
      </c>
      <c r="D20" s="10">
        <v>5</v>
      </c>
      <c r="E20" s="10">
        <v>1</v>
      </c>
      <c r="F20" s="10">
        <v>1182</v>
      </c>
      <c r="G20" s="10"/>
      <c r="H20" s="10"/>
      <c r="I20" s="10"/>
      <c r="J20" s="10"/>
      <c r="K20" s="10"/>
      <c r="L20" s="10"/>
      <c r="M20" s="14">
        <f>F20</f>
        <v>1182</v>
      </c>
    </row>
    <row r="21" spans="1:13" x14ac:dyDescent="0.25">
      <c r="A21" s="10">
        <v>7</v>
      </c>
      <c r="B21" s="15" t="s">
        <v>28</v>
      </c>
      <c r="C21" s="11">
        <v>4190</v>
      </c>
      <c r="D21" s="10">
        <v>5</v>
      </c>
      <c r="E21" s="10">
        <v>0.5</v>
      </c>
      <c r="F21" s="10">
        <v>1182</v>
      </c>
      <c r="G21" s="10"/>
      <c r="H21" s="10"/>
      <c r="I21" s="10"/>
      <c r="J21" s="10"/>
      <c r="K21" s="10"/>
      <c r="L21" s="10"/>
      <c r="M21" s="14">
        <f>F21*E21</f>
        <v>591</v>
      </c>
    </row>
    <row r="22" spans="1:13" x14ac:dyDescent="0.25">
      <c r="A22" s="10">
        <v>8</v>
      </c>
      <c r="B22" s="15" t="s">
        <v>29</v>
      </c>
      <c r="C22" s="11">
        <v>3471</v>
      </c>
      <c r="D22" s="10">
        <v>5</v>
      </c>
      <c r="E22" s="10">
        <v>1</v>
      </c>
      <c r="F22" s="10">
        <v>1182</v>
      </c>
      <c r="G22" s="10"/>
      <c r="H22" s="10"/>
      <c r="I22" s="10"/>
      <c r="J22" s="10"/>
      <c r="K22" s="10"/>
      <c r="L22" s="14"/>
      <c r="M22" s="14">
        <f>F22</f>
        <v>1182</v>
      </c>
    </row>
    <row r="23" spans="1:13" x14ac:dyDescent="0.25">
      <c r="A23" s="169" t="s">
        <v>30</v>
      </c>
      <c r="B23" s="170"/>
      <c r="C23" s="13"/>
      <c r="D23" s="10"/>
      <c r="E23" s="10"/>
      <c r="F23" s="10"/>
      <c r="G23" s="10"/>
      <c r="H23" s="10"/>
      <c r="I23" s="10"/>
      <c r="J23" s="10"/>
      <c r="K23" s="10"/>
      <c r="L23" s="10"/>
      <c r="M23" s="14"/>
    </row>
    <row r="24" spans="1:13" x14ac:dyDescent="0.25">
      <c r="A24" s="10">
        <v>9</v>
      </c>
      <c r="B24" s="15" t="s">
        <v>31</v>
      </c>
      <c r="C24" s="11">
        <v>4222</v>
      </c>
      <c r="D24" s="10">
        <v>5</v>
      </c>
      <c r="E24" s="10">
        <v>2</v>
      </c>
      <c r="F24" s="10">
        <v>1182</v>
      </c>
      <c r="G24" s="10"/>
      <c r="H24" s="10"/>
      <c r="I24" s="10"/>
      <c r="J24" s="14"/>
      <c r="K24" s="10"/>
      <c r="L24" s="10"/>
      <c r="M24" s="14">
        <f>F24*E24</f>
        <v>2364</v>
      </c>
    </row>
    <row r="25" spans="1:13" ht="24" x14ac:dyDescent="0.25">
      <c r="A25" s="10">
        <v>10</v>
      </c>
      <c r="B25" s="15" t="s">
        <v>32</v>
      </c>
      <c r="C25" s="11">
        <v>9132</v>
      </c>
      <c r="D25" s="10">
        <v>2</v>
      </c>
      <c r="E25" s="10">
        <v>2</v>
      </c>
      <c r="F25" s="10">
        <v>1152</v>
      </c>
      <c r="G25" s="10"/>
      <c r="H25" s="10"/>
      <c r="I25" s="10"/>
      <c r="J25" s="10"/>
      <c r="K25" s="10">
        <v>10</v>
      </c>
      <c r="L25" s="14">
        <f>F25*K25%</f>
        <v>115.2</v>
      </c>
      <c r="M25" s="14">
        <f>F25*E25+L25*E25</f>
        <v>2534.4</v>
      </c>
    </row>
    <row r="26" spans="1:13" ht="24" x14ac:dyDescent="0.25">
      <c r="A26" s="10">
        <v>11</v>
      </c>
      <c r="B26" s="15" t="s">
        <v>32</v>
      </c>
      <c r="C26" s="11">
        <v>9132</v>
      </c>
      <c r="D26" s="10">
        <v>2</v>
      </c>
      <c r="E26" s="10">
        <v>2</v>
      </c>
      <c r="F26" s="10">
        <v>1152</v>
      </c>
      <c r="G26" s="10"/>
      <c r="H26" s="10"/>
      <c r="I26" s="10"/>
      <c r="J26" s="10"/>
      <c r="K26" s="10"/>
      <c r="L26" s="10"/>
      <c r="M26" s="14">
        <f>F26*E26</f>
        <v>2304</v>
      </c>
    </row>
    <row r="27" spans="1:13" x14ac:dyDescent="0.25">
      <c r="A27" s="10">
        <v>12</v>
      </c>
      <c r="B27" s="15" t="s">
        <v>33</v>
      </c>
      <c r="C27" s="11">
        <v>9152</v>
      </c>
      <c r="D27" s="10">
        <v>2</v>
      </c>
      <c r="E27" s="10">
        <v>3</v>
      </c>
      <c r="F27" s="10">
        <v>1152</v>
      </c>
      <c r="G27" s="10"/>
      <c r="H27" s="10"/>
      <c r="I27" s="10">
        <v>35</v>
      </c>
      <c r="J27" s="14">
        <f>F27/167*80*I27%</f>
        <v>193.14970059880238</v>
      </c>
      <c r="K27" s="10"/>
      <c r="L27" s="10"/>
      <c r="M27" s="14">
        <v>4035.45</v>
      </c>
    </row>
    <row r="28" spans="1:13" ht="48" x14ac:dyDescent="0.25">
      <c r="A28" s="10">
        <v>13</v>
      </c>
      <c r="B28" s="15" t="s">
        <v>34</v>
      </c>
      <c r="C28" s="11">
        <v>7241</v>
      </c>
      <c r="D28" s="10">
        <v>6</v>
      </c>
      <c r="E28" s="10">
        <v>1</v>
      </c>
      <c r="F28" s="10">
        <v>1235</v>
      </c>
      <c r="G28" s="10"/>
      <c r="H28" s="10"/>
      <c r="I28" s="10"/>
      <c r="J28" s="10"/>
      <c r="K28" s="10"/>
      <c r="L28" s="10"/>
      <c r="M28" s="14">
        <f>F28</f>
        <v>1235</v>
      </c>
    </row>
    <row r="29" spans="1:13" ht="36" x14ac:dyDescent="0.25">
      <c r="A29" s="10">
        <v>14</v>
      </c>
      <c r="B29" s="15" t="s">
        <v>35</v>
      </c>
      <c r="C29" s="11">
        <v>7129</v>
      </c>
      <c r="D29" s="10">
        <v>7</v>
      </c>
      <c r="E29" s="10">
        <v>7</v>
      </c>
      <c r="F29" s="10">
        <v>1312</v>
      </c>
      <c r="G29" s="10"/>
      <c r="H29" s="10"/>
      <c r="I29" s="10"/>
      <c r="J29" s="10"/>
      <c r="K29" s="10"/>
      <c r="L29" s="10"/>
      <c r="M29" s="14">
        <f>F29*E29</f>
        <v>9184</v>
      </c>
    </row>
    <row r="30" spans="1:13" ht="24" x14ac:dyDescent="0.25">
      <c r="A30" s="10">
        <v>15</v>
      </c>
      <c r="B30" s="15" t="s">
        <v>36</v>
      </c>
      <c r="C30" s="11">
        <v>7212</v>
      </c>
      <c r="D30" s="10">
        <v>7</v>
      </c>
      <c r="E30" s="10">
        <v>1</v>
      </c>
      <c r="F30" s="10">
        <v>1312</v>
      </c>
      <c r="G30" s="10"/>
      <c r="H30" s="10"/>
      <c r="I30" s="10"/>
      <c r="J30" s="10"/>
      <c r="K30" s="10"/>
      <c r="L30" s="10"/>
      <c r="M30" s="14">
        <f>F30</f>
        <v>1312</v>
      </c>
    </row>
    <row r="31" spans="1:13" ht="36" x14ac:dyDescent="0.25">
      <c r="A31" s="10">
        <v>16</v>
      </c>
      <c r="B31" s="15" t="s">
        <v>37</v>
      </c>
      <c r="C31" s="11">
        <v>7233</v>
      </c>
      <c r="D31" s="10">
        <v>5</v>
      </c>
      <c r="E31" s="10">
        <v>3</v>
      </c>
      <c r="F31" s="10">
        <v>1182</v>
      </c>
      <c r="G31" s="10"/>
      <c r="H31" s="10"/>
      <c r="I31" s="10"/>
      <c r="J31" s="10"/>
      <c r="K31" s="10"/>
      <c r="L31" s="10"/>
      <c r="M31" s="14">
        <f>F31*E31</f>
        <v>3546</v>
      </c>
    </row>
    <row r="32" spans="1:13" ht="24" x14ac:dyDescent="0.25">
      <c r="A32" s="10">
        <v>17</v>
      </c>
      <c r="B32" s="15" t="s">
        <v>38</v>
      </c>
      <c r="C32" s="11">
        <v>7233</v>
      </c>
      <c r="D32" s="10">
        <v>5</v>
      </c>
      <c r="E32" s="10">
        <v>1</v>
      </c>
      <c r="F32" s="10">
        <v>1182</v>
      </c>
      <c r="G32" s="10"/>
      <c r="H32" s="10"/>
      <c r="I32" s="10"/>
      <c r="J32" s="10"/>
      <c r="K32" s="10"/>
      <c r="L32" s="10"/>
      <c r="M32" s="14">
        <f>F32*E32</f>
        <v>1182</v>
      </c>
    </row>
    <row r="33" spans="1:13" ht="24" x14ac:dyDescent="0.25">
      <c r="A33" s="10">
        <v>18</v>
      </c>
      <c r="B33" s="15" t="s">
        <v>39</v>
      </c>
      <c r="C33" s="11">
        <v>7233</v>
      </c>
      <c r="D33" s="10">
        <v>3</v>
      </c>
      <c r="E33" s="10">
        <v>1</v>
      </c>
      <c r="F33" s="10">
        <v>1162</v>
      </c>
      <c r="G33" s="10"/>
      <c r="H33" s="10"/>
      <c r="I33" s="10"/>
      <c r="J33" s="10"/>
      <c r="K33" s="10"/>
      <c r="L33" s="10"/>
      <c r="M33" s="14">
        <f>F33</f>
        <v>1162</v>
      </c>
    </row>
    <row r="34" spans="1:13" x14ac:dyDescent="0.25">
      <c r="A34" s="10">
        <v>19</v>
      </c>
      <c r="B34" s="15" t="s">
        <v>40</v>
      </c>
      <c r="C34" s="11">
        <v>7243</v>
      </c>
      <c r="D34" s="10">
        <v>5</v>
      </c>
      <c r="E34" s="10">
        <v>0.5</v>
      </c>
      <c r="F34" s="10">
        <v>1182</v>
      </c>
      <c r="G34" s="10"/>
      <c r="H34" s="10"/>
      <c r="I34" s="10"/>
      <c r="J34" s="10"/>
      <c r="K34" s="10"/>
      <c r="L34" s="10"/>
      <c r="M34" s="14">
        <f>F34*E34</f>
        <v>591</v>
      </c>
    </row>
    <row r="35" spans="1:13" x14ac:dyDescent="0.25">
      <c r="A35" s="10">
        <v>20</v>
      </c>
      <c r="B35" s="15" t="s">
        <v>41</v>
      </c>
      <c r="C35" s="11">
        <v>9162</v>
      </c>
      <c r="D35" s="10">
        <v>2</v>
      </c>
      <c r="E35" s="10">
        <v>1</v>
      </c>
      <c r="F35" s="10">
        <v>1152</v>
      </c>
      <c r="G35" s="10"/>
      <c r="H35" s="10"/>
      <c r="I35" s="10"/>
      <c r="J35" s="10"/>
      <c r="K35" s="10"/>
      <c r="L35" s="10"/>
      <c r="M35" s="14">
        <f>F35</f>
        <v>1152</v>
      </c>
    </row>
    <row r="36" spans="1:13" x14ac:dyDescent="0.25">
      <c r="A36" s="10">
        <v>21</v>
      </c>
      <c r="B36" s="15" t="s">
        <v>42</v>
      </c>
      <c r="C36" s="11">
        <v>3340</v>
      </c>
      <c r="D36" s="10">
        <v>5</v>
      </c>
      <c r="E36" s="10">
        <v>2</v>
      </c>
      <c r="F36" s="10">
        <v>1182</v>
      </c>
      <c r="G36" s="10"/>
      <c r="H36" s="10"/>
      <c r="I36" s="10"/>
      <c r="J36" s="10"/>
      <c r="K36" s="10"/>
      <c r="L36" s="10"/>
      <c r="M36" s="14">
        <f>F36*E36</f>
        <v>2364</v>
      </c>
    </row>
    <row r="37" spans="1:13" x14ac:dyDescent="0.25">
      <c r="A37" s="10"/>
      <c r="B37" s="10" t="s">
        <v>43</v>
      </c>
      <c r="C37" s="10"/>
      <c r="D37" s="10"/>
      <c r="E37" s="10">
        <f>SUM(E14:E36)</f>
        <v>34</v>
      </c>
      <c r="F37" s="14">
        <f>F14*E14+F15*E15+F16*E16+F18*E18+F19*E19+F20*E20+F21*E21+F22*E22+F24*E24+F25*E25+F26*E26+F27*E27+F28*E28+F29*E29+F30*E30+F31*E31+F32*E32+F33*E33+F34*E34+F35*E35+F36*E36</f>
        <v>42440</v>
      </c>
      <c r="G37" s="10"/>
      <c r="H37" s="14"/>
      <c r="I37" s="10"/>
      <c r="J37" s="14">
        <v>579.45000000000005</v>
      </c>
      <c r="K37" s="10"/>
      <c r="L37" s="14">
        <f>L25*E25</f>
        <v>230.4</v>
      </c>
      <c r="M37" s="14">
        <f>SUM(M13:M36)</f>
        <v>43249.850000000006</v>
      </c>
    </row>
    <row r="38" spans="1:13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25">
      <c r="A39" s="3" t="s">
        <v>44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25">
      <c r="A40" s="3" t="s">
        <v>45</v>
      </c>
      <c r="B40" s="3"/>
      <c r="C40" s="3"/>
      <c r="D40" s="3"/>
      <c r="E40" s="3"/>
      <c r="F40" s="3"/>
      <c r="G40" s="3" t="s">
        <v>89</v>
      </c>
      <c r="H40" s="3"/>
      <c r="I40" s="3"/>
      <c r="J40" s="3"/>
      <c r="K40" s="3"/>
      <c r="L40" s="3"/>
      <c r="M40" s="2"/>
    </row>
  </sheetData>
  <mergeCells count="13">
    <mergeCell ref="A23:B23"/>
    <mergeCell ref="G8:H10"/>
    <mergeCell ref="A17:B17"/>
    <mergeCell ref="A8:A11"/>
    <mergeCell ref="B8:B11"/>
    <mergeCell ref="C8:C11"/>
    <mergeCell ref="I8:J10"/>
    <mergeCell ref="K8:L10"/>
    <mergeCell ref="M8:M11"/>
    <mergeCell ref="A13:B13"/>
    <mergeCell ref="D8:D11"/>
    <mergeCell ref="E8:E11"/>
    <mergeCell ref="F8:F11"/>
  </mergeCells>
  <phoneticPr fontId="11" type="noConversion"/>
  <pageMargins left="0.51181102362204722" right="0.31496062992125984" top="0.39370078740157483" bottom="0.35433070866141736" header="0.31496062992125984" footer="0.31496062992125984"/>
  <pageSetup paperSize="9" scale="77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opLeftCell="A4" zoomScale="80" zoomScaleNormal="80" workbookViewId="0">
      <selection activeCell="B29" sqref="B29"/>
    </sheetView>
  </sheetViews>
  <sheetFormatPr defaultRowHeight="15" x14ac:dyDescent="0.25"/>
  <cols>
    <col min="1" max="1" width="4.85546875" customWidth="1"/>
    <col min="2" max="2" width="22.140625" customWidth="1"/>
    <col min="3" max="3" width="7.42578125" customWidth="1"/>
    <col min="4" max="4" width="7.140625" customWidth="1"/>
    <col min="5" max="5" width="8" customWidth="1"/>
    <col min="6" max="6" width="10.7109375" customWidth="1"/>
    <col min="7" max="7" width="9" customWidth="1"/>
    <col min="8" max="8" width="8.28515625" customWidth="1"/>
    <col min="9" max="10" width="8.85546875" customWidth="1"/>
    <col min="11" max="11" width="8.5703125" customWidth="1"/>
    <col min="12" max="12" width="8.7109375" customWidth="1"/>
    <col min="13" max="13" width="12.85546875" customWidth="1"/>
  </cols>
  <sheetData>
    <row r="1" spans="1:15" x14ac:dyDescent="0.2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</row>
    <row r="2" spans="1:15" x14ac:dyDescent="0.25">
      <c r="A2" s="4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</row>
    <row r="3" spans="1:15" x14ac:dyDescent="0.25">
      <c r="A3" s="2"/>
      <c r="B3" s="4" t="s">
        <v>2</v>
      </c>
      <c r="C3" s="4"/>
      <c r="D3" s="2"/>
      <c r="E3" s="2"/>
      <c r="F3" s="2"/>
      <c r="G3" s="2"/>
      <c r="H3" s="5" t="s">
        <v>56</v>
      </c>
      <c r="I3" s="5"/>
      <c r="J3" s="5"/>
      <c r="K3" s="5"/>
      <c r="L3" s="5"/>
      <c r="M3" s="5"/>
      <c r="N3" s="5"/>
      <c r="O3" s="5"/>
    </row>
    <row r="4" spans="1:15" x14ac:dyDescent="0.25">
      <c r="A4" s="4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</row>
    <row r="5" spans="1:15" x14ac:dyDescent="0.25">
      <c r="A5" s="4" t="s">
        <v>47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</row>
    <row r="6" spans="1:15" x14ac:dyDescent="0.25">
      <c r="A6" s="6"/>
      <c r="B6" s="7" t="s">
        <v>52</v>
      </c>
      <c r="C6" s="7"/>
      <c r="D6" s="7"/>
      <c r="E6" s="7"/>
      <c r="F6" s="7"/>
      <c r="G6" s="7"/>
      <c r="H6" s="7"/>
      <c r="I6" s="20"/>
      <c r="J6" s="7"/>
      <c r="K6" s="7"/>
      <c r="L6" s="7"/>
      <c r="M6" s="3"/>
    </row>
    <row r="7" spans="1:15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 t="s">
        <v>51</v>
      </c>
      <c r="K7" s="3"/>
      <c r="L7" s="3"/>
      <c r="M7" s="3"/>
    </row>
    <row r="8" spans="1:15" x14ac:dyDescent="0.25">
      <c r="A8" s="166" t="s">
        <v>7</v>
      </c>
      <c r="B8" s="175" t="s">
        <v>8</v>
      </c>
      <c r="C8" s="175" t="s">
        <v>9</v>
      </c>
      <c r="D8" s="171" t="s">
        <v>10</v>
      </c>
      <c r="E8" s="171" t="s">
        <v>11</v>
      </c>
      <c r="F8" s="171" t="s">
        <v>12</v>
      </c>
      <c r="G8" s="166" t="s">
        <v>13</v>
      </c>
      <c r="H8" s="166"/>
      <c r="I8" s="160" t="s">
        <v>14</v>
      </c>
      <c r="J8" s="161"/>
      <c r="K8" s="166" t="s">
        <v>15</v>
      </c>
      <c r="L8" s="166"/>
      <c r="M8" s="167" t="s">
        <v>16</v>
      </c>
    </row>
    <row r="9" spans="1:15" x14ac:dyDescent="0.25">
      <c r="A9" s="166"/>
      <c r="B9" s="176"/>
      <c r="C9" s="176"/>
      <c r="D9" s="172"/>
      <c r="E9" s="172"/>
      <c r="F9" s="172"/>
      <c r="G9" s="166"/>
      <c r="H9" s="166"/>
      <c r="I9" s="162"/>
      <c r="J9" s="163"/>
      <c r="K9" s="166"/>
      <c r="L9" s="166"/>
      <c r="M9" s="168"/>
    </row>
    <row r="10" spans="1:15" x14ac:dyDescent="0.25">
      <c r="A10" s="166"/>
      <c r="B10" s="176"/>
      <c r="C10" s="176"/>
      <c r="D10" s="172"/>
      <c r="E10" s="172"/>
      <c r="F10" s="172"/>
      <c r="G10" s="166"/>
      <c r="H10" s="166"/>
      <c r="I10" s="164"/>
      <c r="J10" s="165"/>
      <c r="K10" s="166"/>
      <c r="L10" s="166"/>
      <c r="M10" s="168"/>
    </row>
    <row r="11" spans="1:15" x14ac:dyDescent="0.25">
      <c r="A11" s="174"/>
      <c r="B11" s="177"/>
      <c r="C11" s="177"/>
      <c r="D11" s="173"/>
      <c r="E11" s="173"/>
      <c r="F11" s="173"/>
      <c r="G11" s="8" t="s">
        <v>17</v>
      </c>
      <c r="H11" s="8" t="s">
        <v>18</v>
      </c>
      <c r="I11" s="8" t="s">
        <v>17</v>
      </c>
      <c r="J11" s="8" t="s">
        <v>18</v>
      </c>
      <c r="K11" s="9" t="s">
        <v>17</v>
      </c>
      <c r="L11" s="9" t="s">
        <v>18</v>
      </c>
      <c r="M11" s="168"/>
    </row>
    <row r="12" spans="1:15" x14ac:dyDescent="0.25">
      <c r="A12" s="10">
        <v>1</v>
      </c>
      <c r="B12" s="10">
        <v>2</v>
      </c>
      <c r="C12" s="11"/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2">
        <v>8</v>
      </c>
      <c r="J12" s="12">
        <v>9</v>
      </c>
      <c r="K12" s="10">
        <v>10</v>
      </c>
      <c r="L12" s="10">
        <v>11</v>
      </c>
      <c r="M12" s="10">
        <v>12</v>
      </c>
    </row>
    <row r="13" spans="1:15" x14ac:dyDescent="0.25">
      <c r="A13" s="169" t="s">
        <v>19</v>
      </c>
      <c r="B13" s="170"/>
      <c r="C13" s="13"/>
      <c r="D13" s="10"/>
      <c r="E13" s="10"/>
      <c r="F13" s="10"/>
      <c r="G13" s="10"/>
      <c r="H13" s="14"/>
      <c r="I13" s="10"/>
      <c r="J13" s="10"/>
      <c r="K13" s="15"/>
      <c r="L13" s="15"/>
      <c r="M13" s="14"/>
    </row>
    <row r="14" spans="1:15" x14ac:dyDescent="0.25">
      <c r="A14" s="10">
        <v>1</v>
      </c>
      <c r="B14" s="15" t="s">
        <v>20</v>
      </c>
      <c r="C14" s="11">
        <v>1210.0999999999999</v>
      </c>
      <c r="D14" s="10">
        <v>11</v>
      </c>
      <c r="E14" s="10">
        <v>1</v>
      </c>
      <c r="F14" s="10">
        <v>1653</v>
      </c>
      <c r="G14" s="10">
        <v>50</v>
      </c>
      <c r="H14" s="14">
        <f>F14*G14%</f>
        <v>826.5</v>
      </c>
      <c r="I14" s="15"/>
      <c r="J14" s="10"/>
      <c r="K14" s="10"/>
      <c r="L14" s="10"/>
      <c r="M14" s="14">
        <f>F14+H14</f>
        <v>2479.5</v>
      </c>
    </row>
    <row r="15" spans="1:15" x14ac:dyDescent="0.25">
      <c r="A15" s="10">
        <v>2</v>
      </c>
      <c r="B15" s="15" t="s">
        <v>21</v>
      </c>
      <c r="C15" s="11">
        <v>1223.0999999999999</v>
      </c>
      <c r="D15" s="10">
        <v>10</v>
      </c>
      <c r="E15" s="10">
        <v>1</v>
      </c>
      <c r="F15" s="10">
        <v>1527</v>
      </c>
      <c r="G15" s="10">
        <v>50</v>
      </c>
      <c r="H15" s="14">
        <f>F15*G15%</f>
        <v>763.5</v>
      </c>
      <c r="I15" s="10"/>
      <c r="J15" s="10"/>
      <c r="K15" s="10"/>
      <c r="L15" s="10"/>
      <c r="M15" s="14">
        <f>F15+H15</f>
        <v>2290.5</v>
      </c>
    </row>
    <row r="16" spans="1:15" x14ac:dyDescent="0.25">
      <c r="A16" s="10">
        <v>3</v>
      </c>
      <c r="B16" s="15" t="s">
        <v>22</v>
      </c>
      <c r="C16" s="11">
        <v>1222.0999999999999</v>
      </c>
      <c r="D16" s="10">
        <v>10</v>
      </c>
      <c r="E16" s="10">
        <v>1</v>
      </c>
      <c r="F16" s="10">
        <v>1527</v>
      </c>
      <c r="G16" s="10">
        <v>30</v>
      </c>
      <c r="H16" s="14">
        <f>F16*G16%</f>
        <v>458.09999999999997</v>
      </c>
      <c r="I16" s="10"/>
      <c r="J16" s="10"/>
      <c r="K16" s="10"/>
      <c r="L16" s="10"/>
      <c r="M16" s="14">
        <f>F16+H16</f>
        <v>1985.1</v>
      </c>
    </row>
    <row r="17" spans="1:13" x14ac:dyDescent="0.25">
      <c r="A17" s="169" t="s">
        <v>23</v>
      </c>
      <c r="B17" s="170"/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14"/>
    </row>
    <row r="18" spans="1:13" x14ac:dyDescent="0.25">
      <c r="A18" s="16">
        <v>4</v>
      </c>
      <c r="B18" s="17" t="s">
        <v>24</v>
      </c>
      <c r="C18" s="18">
        <v>1239</v>
      </c>
      <c r="D18" s="16">
        <v>8</v>
      </c>
      <c r="E18" s="16">
        <v>1</v>
      </c>
      <c r="F18" s="10">
        <v>1376</v>
      </c>
      <c r="G18" s="16">
        <v>20</v>
      </c>
      <c r="H18" s="19">
        <f>F18*G18%</f>
        <v>275.2</v>
      </c>
      <c r="I18" s="9"/>
      <c r="J18" s="9"/>
      <c r="K18" s="9"/>
      <c r="L18" s="9"/>
      <c r="M18" s="14">
        <f>F18+H18</f>
        <v>1651.2</v>
      </c>
    </row>
    <row r="19" spans="1:13" x14ac:dyDescent="0.25">
      <c r="A19" s="10">
        <v>5</v>
      </c>
      <c r="B19" s="15" t="s">
        <v>26</v>
      </c>
      <c r="C19" s="11">
        <v>9411</v>
      </c>
      <c r="D19" s="10">
        <v>2</v>
      </c>
      <c r="E19" s="10">
        <v>1</v>
      </c>
      <c r="F19" s="10">
        <v>1152</v>
      </c>
      <c r="G19" s="10">
        <v>20</v>
      </c>
      <c r="H19" s="14">
        <f>F19*G19%</f>
        <v>230.4</v>
      </c>
      <c r="I19" s="10"/>
      <c r="J19" s="10"/>
      <c r="K19" s="10"/>
      <c r="L19" s="10"/>
      <c r="M19" s="14">
        <f>F19+H19</f>
        <v>1382.4</v>
      </c>
    </row>
    <row r="20" spans="1:13" x14ac:dyDescent="0.25">
      <c r="A20" s="10">
        <v>6</v>
      </c>
      <c r="B20" s="15" t="s">
        <v>27</v>
      </c>
      <c r="C20" s="11">
        <v>4115</v>
      </c>
      <c r="D20" s="10">
        <v>5</v>
      </c>
      <c r="E20" s="10">
        <v>1</v>
      </c>
      <c r="F20" s="10">
        <v>1182</v>
      </c>
      <c r="G20" s="10"/>
      <c r="H20" s="10"/>
      <c r="I20" s="10"/>
      <c r="J20" s="10"/>
      <c r="K20" s="10"/>
      <c r="L20" s="10"/>
      <c r="M20" s="14">
        <f>F20</f>
        <v>1182</v>
      </c>
    </row>
    <row r="21" spans="1:13" x14ac:dyDescent="0.25">
      <c r="A21" s="10">
        <v>7</v>
      </c>
      <c r="B21" s="15" t="s">
        <v>28</v>
      </c>
      <c r="C21" s="11">
        <v>4190</v>
      </c>
      <c r="D21" s="10">
        <v>5</v>
      </c>
      <c r="E21" s="10">
        <v>0.5</v>
      </c>
      <c r="F21" s="10">
        <v>1182</v>
      </c>
      <c r="G21" s="10"/>
      <c r="H21" s="10"/>
      <c r="I21" s="10"/>
      <c r="J21" s="10"/>
      <c r="K21" s="10"/>
      <c r="L21" s="10"/>
      <c r="M21" s="14">
        <f>F21*E21</f>
        <v>591</v>
      </c>
    </row>
    <row r="22" spans="1:13" x14ac:dyDescent="0.25">
      <c r="A22" s="10">
        <v>8</v>
      </c>
      <c r="B22" s="15" t="s">
        <v>29</v>
      </c>
      <c r="C22" s="11">
        <v>3471</v>
      </c>
      <c r="D22" s="10">
        <v>5</v>
      </c>
      <c r="E22" s="10">
        <v>1</v>
      </c>
      <c r="F22" s="10">
        <v>1182</v>
      </c>
      <c r="G22" s="10"/>
      <c r="H22" s="10"/>
      <c r="I22" s="10"/>
      <c r="J22" s="10"/>
      <c r="K22" s="10"/>
      <c r="L22" s="14"/>
      <c r="M22" s="14">
        <f>F22</f>
        <v>1182</v>
      </c>
    </row>
    <row r="23" spans="1:13" x14ac:dyDescent="0.25">
      <c r="A23" s="169" t="s">
        <v>30</v>
      </c>
      <c r="B23" s="170"/>
      <c r="C23" s="13"/>
      <c r="D23" s="10"/>
      <c r="E23" s="10"/>
      <c r="F23" s="10"/>
      <c r="G23" s="10"/>
      <c r="H23" s="10"/>
      <c r="I23" s="10"/>
      <c r="J23" s="10"/>
      <c r="K23" s="10"/>
      <c r="L23" s="10"/>
      <c r="M23" s="14"/>
    </row>
    <row r="24" spans="1:13" x14ac:dyDescent="0.25">
      <c r="A24" s="10">
        <v>9</v>
      </c>
      <c r="B24" s="15" t="s">
        <v>31</v>
      </c>
      <c r="C24" s="11">
        <v>4222</v>
      </c>
      <c r="D24" s="10">
        <v>5</v>
      </c>
      <c r="E24" s="10">
        <v>2</v>
      </c>
      <c r="F24" s="10">
        <v>1182</v>
      </c>
      <c r="G24" s="10"/>
      <c r="H24" s="10"/>
      <c r="I24" s="10"/>
      <c r="J24" s="14"/>
      <c r="K24" s="10"/>
      <c r="L24" s="10"/>
      <c r="M24" s="14">
        <f>F24*E24</f>
        <v>2364</v>
      </c>
    </row>
    <row r="25" spans="1:13" ht="24" x14ac:dyDescent="0.25">
      <c r="A25" s="10">
        <v>10</v>
      </c>
      <c r="B25" s="15" t="s">
        <v>32</v>
      </c>
      <c r="C25" s="11">
        <v>9132</v>
      </c>
      <c r="D25" s="10">
        <v>2</v>
      </c>
      <c r="E25" s="10">
        <v>2</v>
      </c>
      <c r="F25" s="10">
        <v>1152</v>
      </c>
      <c r="G25" s="10"/>
      <c r="H25" s="10"/>
      <c r="I25" s="10"/>
      <c r="J25" s="10"/>
      <c r="K25" s="10">
        <v>10</v>
      </c>
      <c r="L25" s="14">
        <f>F25*K25%</f>
        <v>115.2</v>
      </c>
      <c r="M25" s="14">
        <f>F25*E25+L25*E25</f>
        <v>2534.4</v>
      </c>
    </row>
    <row r="26" spans="1:13" ht="24" x14ac:dyDescent="0.25">
      <c r="A26" s="10">
        <v>11</v>
      </c>
      <c r="B26" s="15" t="s">
        <v>32</v>
      </c>
      <c r="C26" s="11">
        <v>9132</v>
      </c>
      <c r="D26" s="10">
        <v>2</v>
      </c>
      <c r="E26" s="10">
        <v>2</v>
      </c>
      <c r="F26" s="10">
        <v>1152</v>
      </c>
      <c r="G26" s="10"/>
      <c r="H26" s="10"/>
      <c r="I26" s="10"/>
      <c r="J26" s="10"/>
      <c r="K26" s="10"/>
      <c r="L26" s="10"/>
      <c r="M26" s="14">
        <f>F26*E26</f>
        <v>2304</v>
      </c>
    </row>
    <row r="27" spans="1:13" x14ac:dyDescent="0.25">
      <c r="A27" s="10">
        <v>12</v>
      </c>
      <c r="B27" s="15" t="s">
        <v>33</v>
      </c>
      <c r="C27" s="11">
        <v>9152</v>
      </c>
      <c r="D27" s="10">
        <v>2</v>
      </c>
      <c r="E27" s="10">
        <v>3</v>
      </c>
      <c r="F27" s="10">
        <v>1152</v>
      </c>
      <c r="G27" s="10"/>
      <c r="H27" s="10"/>
      <c r="I27" s="10">
        <v>35</v>
      </c>
      <c r="J27" s="14">
        <f>F27/167*80*I27%</f>
        <v>193.14970059880238</v>
      </c>
      <c r="K27" s="10"/>
      <c r="L27" s="10"/>
      <c r="M27" s="14">
        <v>4035.45</v>
      </c>
    </row>
    <row r="28" spans="1:13" ht="48" x14ac:dyDescent="0.25">
      <c r="A28" s="10">
        <v>13</v>
      </c>
      <c r="B28" s="15" t="s">
        <v>34</v>
      </c>
      <c r="C28" s="11">
        <v>7241</v>
      </c>
      <c r="D28" s="10">
        <v>6</v>
      </c>
      <c r="E28" s="10">
        <v>1</v>
      </c>
      <c r="F28" s="10">
        <v>1217</v>
      </c>
      <c r="G28" s="10"/>
      <c r="H28" s="10"/>
      <c r="I28" s="10"/>
      <c r="J28" s="10"/>
      <c r="K28" s="10"/>
      <c r="L28" s="10"/>
      <c r="M28" s="14">
        <f>F28</f>
        <v>1217</v>
      </c>
    </row>
    <row r="29" spans="1:13" ht="36" x14ac:dyDescent="0.25">
      <c r="A29" s="10">
        <v>14</v>
      </c>
      <c r="B29" s="15" t="s">
        <v>35</v>
      </c>
      <c r="C29" s="11">
        <v>7129</v>
      </c>
      <c r="D29" s="10">
        <v>7</v>
      </c>
      <c r="E29" s="10">
        <v>7</v>
      </c>
      <c r="F29" s="10">
        <v>1292</v>
      </c>
      <c r="G29" s="10"/>
      <c r="H29" s="10"/>
      <c r="I29" s="10"/>
      <c r="J29" s="10"/>
      <c r="K29" s="10"/>
      <c r="L29" s="10"/>
      <c r="M29" s="14">
        <f>F29*E29</f>
        <v>9044</v>
      </c>
    </row>
    <row r="30" spans="1:13" ht="24" x14ac:dyDescent="0.25">
      <c r="A30" s="10">
        <v>15</v>
      </c>
      <c r="B30" s="15" t="s">
        <v>36</v>
      </c>
      <c r="C30" s="11">
        <v>7212</v>
      </c>
      <c r="D30" s="10">
        <v>7</v>
      </c>
      <c r="E30" s="10">
        <v>1</v>
      </c>
      <c r="F30" s="10">
        <v>1292</v>
      </c>
      <c r="G30" s="10"/>
      <c r="H30" s="10"/>
      <c r="I30" s="10"/>
      <c r="J30" s="10"/>
      <c r="K30" s="10"/>
      <c r="L30" s="10"/>
      <c r="M30" s="14">
        <f>F30</f>
        <v>1292</v>
      </c>
    </row>
    <row r="31" spans="1:13" ht="36" x14ac:dyDescent="0.25">
      <c r="A31" s="10">
        <v>16</v>
      </c>
      <c r="B31" s="15" t="s">
        <v>37</v>
      </c>
      <c r="C31" s="11">
        <v>7233</v>
      </c>
      <c r="D31" s="10">
        <v>5</v>
      </c>
      <c r="E31" s="10">
        <v>3</v>
      </c>
      <c r="F31" s="10">
        <v>1182</v>
      </c>
      <c r="G31" s="10"/>
      <c r="H31" s="10"/>
      <c r="I31" s="10"/>
      <c r="J31" s="10"/>
      <c r="K31" s="10"/>
      <c r="L31" s="10"/>
      <c r="M31" s="14">
        <f>F31*E31</f>
        <v>3546</v>
      </c>
    </row>
    <row r="32" spans="1:13" ht="24" x14ac:dyDescent="0.25">
      <c r="A32" s="10">
        <v>17</v>
      </c>
      <c r="B32" s="15" t="s">
        <v>38</v>
      </c>
      <c r="C32" s="11">
        <v>7233</v>
      </c>
      <c r="D32" s="10">
        <v>5</v>
      </c>
      <c r="E32" s="10">
        <v>1</v>
      </c>
      <c r="F32" s="10">
        <v>1182</v>
      </c>
      <c r="G32" s="10"/>
      <c r="H32" s="10"/>
      <c r="I32" s="10"/>
      <c r="J32" s="10"/>
      <c r="K32" s="10"/>
      <c r="L32" s="10"/>
      <c r="M32" s="14">
        <f>F32*E32</f>
        <v>1182</v>
      </c>
    </row>
    <row r="33" spans="1:13" ht="24" x14ac:dyDescent="0.25">
      <c r="A33" s="10">
        <v>18</v>
      </c>
      <c r="B33" s="15" t="s">
        <v>39</v>
      </c>
      <c r="C33" s="11">
        <v>7233</v>
      </c>
      <c r="D33" s="10">
        <v>3</v>
      </c>
      <c r="E33" s="10">
        <v>1</v>
      </c>
      <c r="F33" s="10">
        <v>1162</v>
      </c>
      <c r="G33" s="10"/>
      <c r="H33" s="10"/>
      <c r="I33" s="10"/>
      <c r="J33" s="10"/>
      <c r="K33" s="10"/>
      <c r="L33" s="10"/>
      <c r="M33" s="14">
        <f>F33</f>
        <v>1162</v>
      </c>
    </row>
    <row r="34" spans="1:13" x14ac:dyDescent="0.25">
      <c r="A34" s="10">
        <v>19</v>
      </c>
      <c r="B34" s="15" t="s">
        <v>40</v>
      </c>
      <c r="C34" s="11">
        <v>7243</v>
      </c>
      <c r="D34" s="10">
        <v>5</v>
      </c>
      <c r="E34" s="10">
        <v>0.5</v>
      </c>
      <c r="F34" s="10">
        <v>1182</v>
      </c>
      <c r="G34" s="10"/>
      <c r="H34" s="10"/>
      <c r="I34" s="10"/>
      <c r="J34" s="10"/>
      <c r="K34" s="10"/>
      <c r="L34" s="10"/>
      <c r="M34" s="14">
        <f>F34*E34</f>
        <v>591</v>
      </c>
    </row>
    <row r="35" spans="1:13" x14ac:dyDescent="0.25">
      <c r="A35" s="10">
        <v>20</v>
      </c>
      <c r="B35" s="15" t="s">
        <v>41</v>
      </c>
      <c r="C35" s="11">
        <v>9162</v>
      </c>
      <c r="D35" s="10">
        <v>2</v>
      </c>
      <c r="E35" s="10">
        <v>1</v>
      </c>
      <c r="F35" s="10">
        <v>1152</v>
      </c>
      <c r="G35" s="10"/>
      <c r="H35" s="10"/>
      <c r="I35" s="10"/>
      <c r="J35" s="10"/>
      <c r="K35" s="10"/>
      <c r="L35" s="10"/>
      <c r="M35" s="14">
        <f>F35</f>
        <v>1152</v>
      </c>
    </row>
    <row r="36" spans="1:13" x14ac:dyDescent="0.25">
      <c r="A36" s="10">
        <v>21</v>
      </c>
      <c r="B36" s="15" t="s">
        <v>42</v>
      </c>
      <c r="C36" s="11">
        <v>3340</v>
      </c>
      <c r="D36" s="10">
        <v>5</v>
      </c>
      <c r="E36" s="10">
        <v>2</v>
      </c>
      <c r="F36" s="10">
        <v>1182</v>
      </c>
      <c r="G36" s="10"/>
      <c r="H36" s="10"/>
      <c r="I36" s="10"/>
      <c r="J36" s="10"/>
      <c r="K36" s="10"/>
      <c r="L36" s="10"/>
      <c r="M36" s="14">
        <f>F36*E36</f>
        <v>2364</v>
      </c>
    </row>
    <row r="37" spans="1:13" x14ac:dyDescent="0.25">
      <c r="A37" s="10"/>
      <c r="B37" s="10" t="s">
        <v>43</v>
      </c>
      <c r="C37" s="10"/>
      <c r="D37" s="10"/>
      <c r="E37" s="10">
        <f>SUM(E14:E36)</f>
        <v>34</v>
      </c>
      <c r="F37" s="14">
        <f>F14*E14+F15*E15+F16*E16+F18*E18+F19*E19+F20*E20+F21*E21+F22*E22+F24*E24+F25*E25+F26*E26+F27*E27+F28*E28+F29*E29+F30*E30+F31*E31+F32*E32+F33*E33+F34*E34+F35*E35+F36*E36</f>
        <v>42168</v>
      </c>
      <c r="G37" s="10"/>
      <c r="H37" s="14">
        <f>SUM(H14:H36)</f>
        <v>2553.6999999999998</v>
      </c>
      <c r="I37" s="10"/>
      <c r="J37" s="14">
        <v>579.45000000000005</v>
      </c>
      <c r="K37" s="10"/>
      <c r="L37" s="14">
        <f>L25*E25</f>
        <v>230.4</v>
      </c>
      <c r="M37" s="14">
        <f>SUM(M13:M36)</f>
        <v>45531.55</v>
      </c>
    </row>
    <row r="38" spans="1:13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25">
      <c r="A39" s="3" t="s">
        <v>44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25">
      <c r="A40" s="3" t="s">
        <v>45</v>
      </c>
      <c r="B40" s="3"/>
      <c r="C40" s="3"/>
      <c r="D40" s="3"/>
      <c r="E40" s="3"/>
      <c r="F40" s="3"/>
      <c r="G40" s="3" t="s">
        <v>55</v>
      </c>
      <c r="H40" s="3"/>
      <c r="I40" s="3"/>
      <c r="J40" s="3"/>
      <c r="K40" s="3"/>
      <c r="L40" s="3"/>
      <c r="M40" s="2"/>
    </row>
  </sheetData>
  <mergeCells count="13">
    <mergeCell ref="A23:B23"/>
    <mergeCell ref="G8:H10"/>
    <mergeCell ref="I8:J10"/>
    <mergeCell ref="K8:L10"/>
    <mergeCell ref="M8:M11"/>
    <mergeCell ref="A13:B13"/>
    <mergeCell ref="A17:B17"/>
    <mergeCell ref="A8:A11"/>
    <mergeCell ref="B8:B11"/>
    <mergeCell ref="C8:C11"/>
    <mergeCell ref="D8:D11"/>
    <mergeCell ref="E8:E11"/>
    <mergeCell ref="F8:F11"/>
  </mergeCells>
  <phoneticPr fontId="11" type="noConversion"/>
  <pageMargins left="0.51181102362204722" right="0.31496062992125984" top="0.39370078740157483" bottom="0.35433070866141736" header="0.31496062992125984" footer="0.31496062992125984"/>
  <pageSetup paperSize="9" scale="75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zoomScale="80" zoomScaleNormal="80" workbookViewId="0">
      <selection activeCell="H3" sqref="H3"/>
    </sheetView>
  </sheetViews>
  <sheetFormatPr defaultRowHeight="15" x14ac:dyDescent="0.25"/>
  <cols>
    <col min="1" max="1" width="4.85546875" customWidth="1"/>
    <col min="2" max="2" width="22.140625" customWidth="1"/>
    <col min="3" max="3" width="7.42578125" customWidth="1"/>
    <col min="4" max="4" width="7.140625" customWidth="1"/>
    <col min="5" max="5" width="8" customWidth="1"/>
    <col min="6" max="6" width="10.7109375" customWidth="1"/>
    <col min="7" max="7" width="9" customWidth="1"/>
    <col min="8" max="8" width="8.28515625" customWidth="1"/>
    <col min="9" max="10" width="8.85546875" customWidth="1"/>
    <col min="11" max="11" width="8.5703125" customWidth="1"/>
    <col min="12" max="12" width="8.7109375" customWidth="1"/>
    <col min="13" max="13" width="12.85546875" customWidth="1"/>
  </cols>
  <sheetData>
    <row r="1" spans="1:15" x14ac:dyDescent="0.25">
      <c r="A1" s="1" t="s">
        <v>54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</row>
    <row r="2" spans="1:15" x14ac:dyDescent="0.25">
      <c r="A2" s="4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</row>
    <row r="3" spans="1:15" x14ac:dyDescent="0.25">
      <c r="A3" s="2"/>
      <c r="B3" s="4" t="s">
        <v>2</v>
      </c>
      <c r="C3" s="4"/>
      <c r="D3" s="2"/>
      <c r="E3" s="2"/>
      <c r="F3" s="2"/>
      <c r="G3" s="2"/>
      <c r="H3" s="5" t="s">
        <v>56</v>
      </c>
      <c r="I3" s="5"/>
      <c r="J3" s="5"/>
      <c r="K3" s="5"/>
      <c r="L3" s="5"/>
      <c r="M3" s="5"/>
      <c r="N3" s="5"/>
      <c r="O3" s="5"/>
    </row>
    <row r="4" spans="1:15" x14ac:dyDescent="0.25">
      <c r="A4" s="4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</row>
    <row r="5" spans="1:15" x14ac:dyDescent="0.25">
      <c r="A5" s="4" t="s">
        <v>47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</row>
    <row r="6" spans="1:15" x14ac:dyDescent="0.25">
      <c r="A6" s="6"/>
      <c r="B6" s="7" t="s">
        <v>52</v>
      </c>
      <c r="C6" s="7"/>
      <c r="D6" s="7"/>
      <c r="E6" s="7"/>
      <c r="F6" s="7"/>
      <c r="G6" s="7"/>
      <c r="H6" s="7"/>
      <c r="I6" s="7"/>
      <c r="J6" s="7"/>
      <c r="K6" s="7"/>
      <c r="L6" s="7"/>
      <c r="M6" s="3"/>
    </row>
    <row r="7" spans="1:15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 t="s">
        <v>48</v>
      </c>
      <c r="K7" s="3"/>
      <c r="L7" s="3"/>
      <c r="M7" s="3"/>
    </row>
    <row r="8" spans="1:15" x14ac:dyDescent="0.25">
      <c r="A8" s="166" t="s">
        <v>7</v>
      </c>
      <c r="B8" s="175" t="s">
        <v>8</v>
      </c>
      <c r="C8" s="175" t="s">
        <v>9</v>
      </c>
      <c r="D8" s="171" t="s">
        <v>10</v>
      </c>
      <c r="E8" s="171" t="s">
        <v>11</v>
      </c>
      <c r="F8" s="171" t="s">
        <v>12</v>
      </c>
      <c r="G8" s="166" t="s">
        <v>13</v>
      </c>
      <c r="H8" s="166"/>
      <c r="I8" s="160" t="s">
        <v>14</v>
      </c>
      <c r="J8" s="161"/>
      <c r="K8" s="166" t="s">
        <v>15</v>
      </c>
      <c r="L8" s="166"/>
      <c r="M8" s="167" t="s">
        <v>16</v>
      </c>
    </row>
    <row r="9" spans="1:15" x14ac:dyDescent="0.25">
      <c r="A9" s="166"/>
      <c r="B9" s="176"/>
      <c r="C9" s="176"/>
      <c r="D9" s="172"/>
      <c r="E9" s="172"/>
      <c r="F9" s="172"/>
      <c r="G9" s="166"/>
      <c r="H9" s="166"/>
      <c r="I9" s="162"/>
      <c r="J9" s="163"/>
      <c r="K9" s="166"/>
      <c r="L9" s="166"/>
      <c r="M9" s="168"/>
    </row>
    <row r="10" spans="1:15" x14ac:dyDescent="0.25">
      <c r="A10" s="166"/>
      <c r="B10" s="176"/>
      <c r="C10" s="176"/>
      <c r="D10" s="172"/>
      <c r="E10" s="172"/>
      <c r="F10" s="172"/>
      <c r="G10" s="166"/>
      <c r="H10" s="166"/>
      <c r="I10" s="164"/>
      <c r="J10" s="165"/>
      <c r="K10" s="166"/>
      <c r="L10" s="166"/>
      <c r="M10" s="168"/>
    </row>
    <row r="11" spans="1:15" x14ac:dyDescent="0.25">
      <c r="A11" s="174"/>
      <c r="B11" s="177"/>
      <c r="C11" s="177"/>
      <c r="D11" s="173"/>
      <c r="E11" s="173"/>
      <c r="F11" s="173"/>
      <c r="G11" s="8" t="s">
        <v>17</v>
      </c>
      <c r="H11" s="8" t="s">
        <v>18</v>
      </c>
      <c r="I11" s="8" t="s">
        <v>17</v>
      </c>
      <c r="J11" s="8" t="s">
        <v>18</v>
      </c>
      <c r="K11" s="9" t="s">
        <v>17</v>
      </c>
      <c r="L11" s="9" t="s">
        <v>18</v>
      </c>
      <c r="M11" s="168"/>
    </row>
    <row r="12" spans="1:15" x14ac:dyDescent="0.25">
      <c r="A12" s="10">
        <v>1</v>
      </c>
      <c r="B12" s="10">
        <v>2</v>
      </c>
      <c r="C12" s="11"/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2">
        <v>8</v>
      </c>
      <c r="J12" s="12">
        <v>9</v>
      </c>
      <c r="K12" s="10">
        <v>10</v>
      </c>
      <c r="L12" s="10">
        <v>11</v>
      </c>
      <c r="M12" s="10">
        <v>12</v>
      </c>
    </row>
    <row r="13" spans="1:15" x14ac:dyDescent="0.25">
      <c r="A13" s="169" t="s">
        <v>19</v>
      </c>
      <c r="B13" s="170"/>
      <c r="C13" s="13"/>
      <c r="D13" s="10"/>
      <c r="E13" s="10"/>
      <c r="F13" s="10"/>
      <c r="G13" s="10"/>
      <c r="H13" s="14"/>
      <c r="I13" s="10"/>
      <c r="J13" s="10"/>
      <c r="K13" s="15"/>
      <c r="L13" s="15"/>
      <c r="M13" s="14"/>
    </row>
    <row r="14" spans="1:15" x14ac:dyDescent="0.25">
      <c r="A14" s="10">
        <v>1</v>
      </c>
      <c r="B14" s="15" t="s">
        <v>20</v>
      </c>
      <c r="C14" s="11">
        <v>1210.0999999999999</v>
      </c>
      <c r="D14" s="10">
        <v>11</v>
      </c>
      <c r="E14" s="10">
        <v>1</v>
      </c>
      <c r="F14" s="10">
        <v>1653</v>
      </c>
      <c r="G14" s="10">
        <v>50</v>
      </c>
      <c r="H14" s="14">
        <f>F14*G14%</f>
        <v>826.5</v>
      </c>
      <c r="I14" s="15"/>
      <c r="J14" s="10"/>
      <c r="K14" s="10"/>
      <c r="L14" s="10"/>
      <c r="M14" s="14">
        <f>F14+H14</f>
        <v>2479.5</v>
      </c>
    </row>
    <row r="15" spans="1:15" x14ac:dyDescent="0.25">
      <c r="A15" s="10">
        <v>2</v>
      </c>
      <c r="B15" s="15" t="s">
        <v>21</v>
      </c>
      <c r="C15" s="11">
        <v>1223.0999999999999</v>
      </c>
      <c r="D15" s="10">
        <v>10</v>
      </c>
      <c r="E15" s="10">
        <v>1</v>
      </c>
      <c r="F15" s="10">
        <v>1527</v>
      </c>
      <c r="G15" s="10">
        <v>50</v>
      </c>
      <c r="H15" s="14">
        <f>F15*G15%</f>
        <v>763.5</v>
      </c>
      <c r="I15" s="10"/>
      <c r="J15" s="10"/>
      <c r="K15" s="10"/>
      <c r="L15" s="10"/>
      <c r="M15" s="14">
        <f>F15+H15</f>
        <v>2290.5</v>
      </c>
    </row>
    <row r="16" spans="1:15" x14ac:dyDescent="0.25">
      <c r="A16" s="10">
        <v>3</v>
      </c>
      <c r="B16" s="15" t="s">
        <v>22</v>
      </c>
      <c r="C16" s="11">
        <v>1222.0999999999999</v>
      </c>
      <c r="D16" s="10">
        <v>10</v>
      </c>
      <c r="E16" s="10">
        <v>1</v>
      </c>
      <c r="F16" s="10">
        <v>1527</v>
      </c>
      <c r="G16" s="10">
        <v>30</v>
      </c>
      <c r="H16" s="14">
        <f>F16*G16%</f>
        <v>458.09999999999997</v>
      </c>
      <c r="I16" s="10"/>
      <c r="J16" s="10"/>
      <c r="K16" s="10"/>
      <c r="L16" s="10"/>
      <c r="M16" s="14">
        <f>F16+H16</f>
        <v>1985.1</v>
      </c>
    </row>
    <row r="17" spans="1:13" x14ac:dyDescent="0.25">
      <c r="A17" s="169" t="s">
        <v>23</v>
      </c>
      <c r="B17" s="170"/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14"/>
    </row>
    <row r="18" spans="1:13" x14ac:dyDescent="0.25">
      <c r="A18" s="16">
        <v>4</v>
      </c>
      <c r="B18" s="17" t="s">
        <v>24</v>
      </c>
      <c r="C18" s="18">
        <v>1239</v>
      </c>
      <c r="D18" s="16">
        <v>8</v>
      </c>
      <c r="E18" s="16">
        <v>1</v>
      </c>
      <c r="F18" s="10">
        <v>1376</v>
      </c>
      <c r="G18" s="16">
        <v>20</v>
      </c>
      <c r="H18" s="19">
        <f>F18*G18%</f>
        <v>275.2</v>
      </c>
      <c r="I18" s="9"/>
      <c r="J18" s="9"/>
      <c r="K18" s="9"/>
      <c r="L18" s="9"/>
      <c r="M18" s="14">
        <f>F18+H18</f>
        <v>1651.2</v>
      </c>
    </row>
    <row r="19" spans="1:13" x14ac:dyDescent="0.25">
      <c r="A19" s="10">
        <v>5</v>
      </c>
      <c r="B19" s="15" t="s">
        <v>25</v>
      </c>
      <c r="C19" s="11">
        <v>4211</v>
      </c>
      <c r="D19" s="10">
        <v>5</v>
      </c>
      <c r="E19" s="10">
        <v>1.5</v>
      </c>
      <c r="F19" s="10">
        <v>1182</v>
      </c>
      <c r="G19" s="10"/>
      <c r="H19" s="10"/>
      <c r="I19" s="10"/>
      <c r="J19" s="10"/>
      <c r="K19" s="10"/>
      <c r="L19" s="10"/>
      <c r="M19" s="14">
        <f>F19*E19</f>
        <v>1773</v>
      </c>
    </row>
    <row r="20" spans="1:13" x14ac:dyDescent="0.25">
      <c r="A20" s="10">
        <v>6</v>
      </c>
      <c r="B20" s="15" t="s">
        <v>26</v>
      </c>
      <c r="C20" s="11">
        <v>9411</v>
      </c>
      <c r="D20" s="10">
        <v>2</v>
      </c>
      <c r="E20" s="10">
        <v>1</v>
      </c>
      <c r="F20" s="10">
        <v>1152</v>
      </c>
      <c r="G20" s="10">
        <v>20</v>
      </c>
      <c r="H20" s="14">
        <f>F20*G20%</f>
        <v>230.4</v>
      </c>
      <c r="I20" s="10"/>
      <c r="J20" s="10"/>
      <c r="K20" s="10"/>
      <c r="L20" s="10"/>
      <c r="M20" s="14">
        <f>F20+H20</f>
        <v>1382.4</v>
      </c>
    </row>
    <row r="21" spans="1:13" x14ac:dyDescent="0.25">
      <c r="A21" s="10">
        <v>7</v>
      </c>
      <c r="B21" s="15" t="s">
        <v>27</v>
      </c>
      <c r="C21" s="11">
        <v>4115</v>
      </c>
      <c r="D21" s="10">
        <v>5</v>
      </c>
      <c r="E21" s="10">
        <v>1</v>
      </c>
      <c r="F21" s="10">
        <v>1182</v>
      </c>
      <c r="G21" s="10"/>
      <c r="H21" s="10"/>
      <c r="I21" s="10"/>
      <c r="J21" s="10"/>
      <c r="K21" s="10"/>
      <c r="L21" s="10"/>
      <c r="M21" s="14">
        <f>F21</f>
        <v>1182</v>
      </c>
    </row>
    <row r="22" spans="1:13" x14ac:dyDescent="0.25">
      <c r="A22" s="10">
        <v>8</v>
      </c>
      <c r="B22" s="15" t="s">
        <v>28</v>
      </c>
      <c r="C22" s="11">
        <v>4190</v>
      </c>
      <c r="D22" s="10">
        <v>5</v>
      </c>
      <c r="E22" s="10">
        <v>0.5</v>
      </c>
      <c r="F22" s="10">
        <v>1182</v>
      </c>
      <c r="G22" s="10"/>
      <c r="H22" s="10"/>
      <c r="I22" s="10"/>
      <c r="J22" s="10"/>
      <c r="K22" s="10"/>
      <c r="L22" s="10"/>
      <c r="M22" s="14">
        <f>F22*E22</f>
        <v>591</v>
      </c>
    </row>
    <row r="23" spans="1:13" x14ac:dyDescent="0.25">
      <c r="A23" s="10">
        <v>9</v>
      </c>
      <c r="B23" s="15" t="s">
        <v>29</v>
      </c>
      <c r="C23" s="11">
        <v>3471</v>
      </c>
      <c r="D23" s="10">
        <v>5</v>
      </c>
      <c r="E23" s="10">
        <v>1</v>
      </c>
      <c r="F23" s="10">
        <v>1182</v>
      </c>
      <c r="G23" s="10"/>
      <c r="H23" s="10"/>
      <c r="I23" s="10"/>
      <c r="J23" s="10"/>
      <c r="K23" s="10"/>
      <c r="L23" s="14"/>
      <c r="M23" s="14">
        <f>F23</f>
        <v>1182</v>
      </c>
    </row>
    <row r="24" spans="1:13" x14ac:dyDescent="0.25">
      <c r="A24" s="169" t="s">
        <v>30</v>
      </c>
      <c r="B24" s="170"/>
      <c r="C24" s="13"/>
      <c r="D24" s="10"/>
      <c r="E24" s="10"/>
      <c r="F24" s="10"/>
      <c r="G24" s="10"/>
      <c r="H24" s="10"/>
      <c r="I24" s="10"/>
      <c r="J24" s="10"/>
      <c r="K24" s="10"/>
      <c r="L24" s="10"/>
      <c r="M24" s="14"/>
    </row>
    <row r="25" spans="1:13" x14ac:dyDescent="0.25">
      <c r="A25" s="10">
        <v>10</v>
      </c>
      <c r="B25" s="15" t="s">
        <v>31</v>
      </c>
      <c r="C25" s="11">
        <v>4222</v>
      </c>
      <c r="D25" s="10">
        <v>5</v>
      </c>
      <c r="E25" s="10">
        <v>0.5</v>
      </c>
      <c r="F25" s="10">
        <v>1182</v>
      </c>
      <c r="G25" s="10"/>
      <c r="H25" s="10"/>
      <c r="I25" s="10"/>
      <c r="J25" s="14"/>
      <c r="K25" s="10"/>
      <c r="L25" s="10"/>
      <c r="M25" s="14">
        <f>F25*E25</f>
        <v>591</v>
      </c>
    </row>
    <row r="26" spans="1:13" ht="24" x14ac:dyDescent="0.25">
      <c r="A26" s="10">
        <v>11</v>
      </c>
      <c r="B26" s="15" t="s">
        <v>32</v>
      </c>
      <c r="C26" s="11">
        <v>9132</v>
      </c>
      <c r="D26" s="10">
        <v>2</v>
      </c>
      <c r="E26" s="10">
        <v>2</v>
      </c>
      <c r="F26" s="10">
        <v>1152</v>
      </c>
      <c r="G26" s="10"/>
      <c r="H26" s="10"/>
      <c r="I26" s="10"/>
      <c r="J26" s="10"/>
      <c r="K26" s="10">
        <v>10</v>
      </c>
      <c r="L26" s="14">
        <f>F26*K26%</f>
        <v>115.2</v>
      </c>
      <c r="M26" s="14">
        <f>F26*E26+L26*E26</f>
        <v>2534.4</v>
      </c>
    </row>
    <row r="27" spans="1:13" ht="24" x14ac:dyDescent="0.25">
      <c r="A27" s="10">
        <v>12</v>
      </c>
      <c r="B27" s="15" t="s">
        <v>32</v>
      </c>
      <c r="C27" s="11">
        <v>9132</v>
      </c>
      <c r="D27" s="10">
        <v>2</v>
      </c>
      <c r="E27" s="10">
        <v>2</v>
      </c>
      <c r="F27" s="10">
        <v>1152</v>
      </c>
      <c r="G27" s="10"/>
      <c r="H27" s="10"/>
      <c r="I27" s="10"/>
      <c r="J27" s="10"/>
      <c r="K27" s="10"/>
      <c r="L27" s="10"/>
      <c r="M27" s="14">
        <f>F27*E27</f>
        <v>2304</v>
      </c>
    </row>
    <row r="28" spans="1:13" x14ac:dyDescent="0.25">
      <c r="A28" s="10">
        <v>13</v>
      </c>
      <c r="B28" s="15" t="s">
        <v>33</v>
      </c>
      <c r="C28" s="11">
        <v>9152</v>
      </c>
      <c r="D28" s="10">
        <v>2</v>
      </c>
      <c r="E28" s="10">
        <v>3</v>
      </c>
      <c r="F28" s="10">
        <v>1152</v>
      </c>
      <c r="G28" s="10"/>
      <c r="H28" s="10"/>
      <c r="I28" s="10">
        <v>35</v>
      </c>
      <c r="J28" s="14">
        <f>F28/167*80*I28%</f>
        <v>193.14970059880238</v>
      </c>
      <c r="K28" s="10"/>
      <c r="L28" s="10"/>
      <c r="M28" s="14">
        <v>4035.45</v>
      </c>
    </row>
    <row r="29" spans="1:13" ht="48" x14ac:dyDescent="0.25">
      <c r="A29" s="10">
        <v>14</v>
      </c>
      <c r="B29" s="15" t="s">
        <v>34</v>
      </c>
      <c r="C29" s="11">
        <v>7241</v>
      </c>
      <c r="D29" s="10">
        <v>6</v>
      </c>
      <c r="E29" s="10">
        <v>1</v>
      </c>
      <c r="F29" s="10">
        <v>1217</v>
      </c>
      <c r="G29" s="10"/>
      <c r="H29" s="10"/>
      <c r="I29" s="10"/>
      <c r="J29" s="10"/>
      <c r="K29" s="10"/>
      <c r="L29" s="10"/>
      <c r="M29" s="14">
        <f>F29</f>
        <v>1217</v>
      </c>
    </row>
    <row r="30" spans="1:13" ht="36" x14ac:dyDescent="0.25">
      <c r="A30" s="10">
        <v>15</v>
      </c>
      <c r="B30" s="15" t="s">
        <v>35</v>
      </c>
      <c r="C30" s="11">
        <v>7129</v>
      </c>
      <c r="D30" s="10">
        <v>7</v>
      </c>
      <c r="E30" s="10">
        <v>7</v>
      </c>
      <c r="F30" s="10">
        <v>1292</v>
      </c>
      <c r="G30" s="10"/>
      <c r="H30" s="10"/>
      <c r="I30" s="10"/>
      <c r="J30" s="10"/>
      <c r="K30" s="10"/>
      <c r="L30" s="10"/>
      <c r="M30" s="14">
        <f>F30*E30</f>
        <v>9044</v>
      </c>
    </row>
    <row r="31" spans="1:13" ht="24" x14ac:dyDescent="0.25">
      <c r="A31" s="10">
        <v>16</v>
      </c>
      <c r="B31" s="15" t="s">
        <v>36</v>
      </c>
      <c r="C31" s="11">
        <v>7212</v>
      </c>
      <c r="D31" s="10">
        <v>7</v>
      </c>
      <c r="E31" s="10">
        <v>1</v>
      </c>
      <c r="F31" s="10">
        <v>1292</v>
      </c>
      <c r="G31" s="10"/>
      <c r="H31" s="10"/>
      <c r="I31" s="10"/>
      <c r="J31" s="10"/>
      <c r="K31" s="10"/>
      <c r="L31" s="10"/>
      <c r="M31" s="14">
        <f>F31</f>
        <v>1292</v>
      </c>
    </row>
    <row r="32" spans="1:13" ht="36" x14ac:dyDescent="0.25">
      <c r="A32" s="10">
        <v>17</v>
      </c>
      <c r="B32" s="15" t="s">
        <v>37</v>
      </c>
      <c r="C32" s="11">
        <v>7233</v>
      </c>
      <c r="D32" s="10">
        <v>5</v>
      </c>
      <c r="E32" s="10">
        <v>3</v>
      </c>
      <c r="F32" s="10">
        <v>1182</v>
      </c>
      <c r="G32" s="10"/>
      <c r="H32" s="10"/>
      <c r="I32" s="10"/>
      <c r="J32" s="10"/>
      <c r="K32" s="10"/>
      <c r="L32" s="10"/>
      <c r="M32" s="14">
        <f>F32*E32</f>
        <v>3546</v>
      </c>
    </row>
    <row r="33" spans="1:13" ht="24" x14ac:dyDescent="0.25">
      <c r="A33" s="10">
        <v>18</v>
      </c>
      <c r="B33" s="15" t="s">
        <v>38</v>
      </c>
      <c r="C33" s="11">
        <v>7233</v>
      </c>
      <c r="D33" s="10">
        <v>5</v>
      </c>
      <c r="E33" s="10">
        <v>1</v>
      </c>
      <c r="F33" s="10">
        <v>1182</v>
      </c>
      <c r="G33" s="10"/>
      <c r="H33" s="10"/>
      <c r="I33" s="10"/>
      <c r="J33" s="10"/>
      <c r="K33" s="10"/>
      <c r="L33" s="10"/>
      <c r="M33" s="14">
        <f>F33*E33</f>
        <v>1182</v>
      </c>
    </row>
    <row r="34" spans="1:13" ht="24" x14ac:dyDescent="0.25">
      <c r="A34" s="10">
        <v>19</v>
      </c>
      <c r="B34" s="15" t="s">
        <v>39</v>
      </c>
      <c r="C34" s="11">
        <v>7233</v>
      </c>
      <c r="D34" s="10">
        <v>3</v>
      </c>
      <c r="E34" s="10">
        <v>1</v>
      </c>
      <c r="F34" s="10">
        <v>1162</v>
      </c>
      <c r="G34" s="10"/>
      <c r="H34" s="10"/>
      <c r="I34" s="10"/>
      <c r="J34" s="10"/>
      <c r="K34" s="10"/>
      <c r="L34" s="10"/>
      <c r="M34" s="14">
        <f>F34</f>
        <v>1162</v>
      </c>
    </row>
    <row r="35" spans="1:13" x14ac:dyDescent="0.25">
      <c r="A35" s="10">
        <v>20</v>
      </c>
      <c r="B35" s="15" t="s">
        <v>40</v>
      </c>
      <c r="C35" s="11">
        <v>7243</v>
      </c>
      <c r="D35" s="10">
        <v>5</v>
      </c>
      <c r="E35" s="10">
        <v>0.5</v>
      </c>
      <c r="F35" s="10">
        <v>1182</v>
      </c>
      <c r="G35" s="10"/>
      <c r="H35" s="10"/>
      <c r="I35" s="10"/>
      <c r="J35" s="10"/>
      <c r="K35" s="10"/>
      <c r="L35" s="10"/>
      <c r="M35" s="14">
        <f>F35*E35</f>
        <v>591</v>
      </c>
    </row>
    <row r="36" spans="1:13" x14ac:dyDescent="0.25">
      <c r="A36" s="10">
        <v>21</v>
      </c>
      <c r="B36" s="15" t="s">
        <v>41</v>
      </c>
      <c r="C36" s="11">
        <v>9162</v>
      </c>
      <c r="D36" s="10">
        <v>2</v>
      </c>
      <c r="E36" s="10">
        <v>1</v>
      </c>
      <c r="F36" s="10">
        <v>1152</v>
      </c>
      <c r="G36" s="10"/>
      <c r="H36" s="10"/>
      <c r="I36" s="10"/>
      <c r="J36" s="10"/>
      <c r="K36" s="10"/>
      <c r="L36" s="10"/>
      <c r="M36" s="14">
        <f>F36</f>
        <v>1152</v>
      </c>
    </row>
    <row r="37" spans="1:13" x14ac:dyDescent="0.25">
      <c r="A37" s="10">
        <v>22</v>
      </c>
      <c r="B37" s="15" t="s">
        <v>42</v>
      </c>
      <c r="C37" s="11">
        <v>3340</v>
      </c>
      <c r="D37" s="10">
        <v>5</v>
      </c>
      <c r="E37" s="10">
        <v>2</v>
      </c>
      <c r="F37" s="10">
        <v>1182</v>
      </c>
      <c r="G37" s="10"/>
      <c r="H37" s="10"/>
      <c r="I37" s="10"/>
      <c r="J37" s="10"/>
      <c r="K37" s="10"/>
      <c r="L37" s="10"/>
      <c r="M37" s="14">
        <f>F37*E37</f>
        <v>2364</v>
      </c>
    </row>
    <row r="38" spans="1:13" x14ac:dyDescent="0.25">
      <c r="A38" s="10"/>
      <c r="B38" s="10" t="s">
        <v>43</v>
      </c>
      <c r="C38" s="10"/>
      <c r="D38" s="10"/>
      <c r="E38" s="10">
        <f>SUM(E14:E37)</f>
        <v>34</v>
      </c>
      <c r="F38" s="14">
        <f>F14*E14+F15*E15+F16*E16+F18*E18+F19*E19+F20*E20+F21*E21+F22*E22+F23*E23+F25*E25+F26*E26+F27*E27+F28*E28+F29*E29+F30*E30+F31*E31+F32*E32+F33*E33+F34*E34+F35*E35+F36*E36+F37*E37</f>
        <v>42168</v>
      </c>
      <c r="G38" s="10"/>
      <c r="H38" s="14">
        <f>SUM(H14:H37)</f>
        <v>2553.6999999999998</v>
      </c>
      <c r="I38" s="10"/>
      <c r="J38" s="14">
        <v>579.45000000000005</v>
      </c>
      <c r="K38" s="10"/>
      <c r="L38" s="14">
        <f>L26*E26</f>
        <v>230.4</v>
      </c>
      <c r="M38" s="14">
        <f>SUM(M13:M37)</f>
        <v>45531.55</v>
      </c>
    </row>
    <row r="39" spans="1:13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25">
      <c r="A40" s="3" t="s">
        <v>44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5">
      <c r="A41" s="3" t="s">
        <v>45</v>
      </c>
      <c r="B41" s="3"/>
      <c r="C41" s="3"/>
      <c r="D41" s="3"/>
      <c r="E41" s="3"/>
      <c r="F41" s="3"/>
      <c r="G41" s="3" t="s">
        <v>46</v>
      </c>
      <c r="H41" s="3"/>
      <c r="I41" s="3"/>
      <c r="J41" s="3"/>
      <c r="K41" s="3"/>
      <c r="L41" s="3"/>
      <c r="M41" s="2"/>
    </row>
  </sheetData>
  <mergeCells count="13">
    <mergeCell ref="A24:B24"/>
    <mergeCell ref="G8:H10"/>
    <mergeCell ref="I8:J10"/>
    <mergeCell ref="K8:L10"/>
    <mergeCell ref="M8:M11"/>
    <mergeCell ref="A13:B13"/>
    <mergeCell ref="A17:B17"/>
    <mergeCell ref="A8:A11"/>
    <mergeCell ref="B8:B11"/>
    <mergeCell ref="C8:C11"/>
    <mergeCell ref="D8:D11"/>
    <mergeCell ref="E8:E11"/>
    <mergeCell ref="F8:F11"/>
  </mergeCells>
  <phoneticPr fontId="11" type="noConversion"/>
  <pageMargins left="0.51181102362204722" right="0.31496062992125984" top="0.39370078740157483" bottom="0.35433070866141736" header="0.31496062992125984" footer="0.31496062992125984"/>
  <pageSetup paperSize="9" scale="75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opLeftCell="A29" zoomScale="80" zoomScaleNormal="80" workbookViewId="0">
      <selection sqref="A1:M42"/>
    </sheetView>
  </sheetViews>
  <sheetFormatPr defaultRowHeight="15" x14ac:dyDescent="0.25"/>
  <cols>
    <col min="1" max="1" width="4.85546875" customWidth="1"/>
    <col min="2" max="2" width="22.140625" customWidth="1"/>
    <col min="3" max="3" width="7.42578125" customWidth="1"/>
    <col min="4" max="4" width="7.140625" customWidth="1"/>
    <col min="5" max="5" width="8" customWidth="1"/>
    <col min="6" max="6" width="10.7109375" customWidth="1"/>
    <col min="7" max="7" width="9" customWidth="1"/>
    <col min="8" max="8" width="8.28515625" customWidth="1"/>
    <col min="9" max="10" width="8.85546875" customWidth="1"/>
    <col min="11" max="11" width="8.5703125" customWidth="1"/>
    <col min="12" max="12" width="8.7109375" customWidth="1"/>
    <col min="13" max="13" width="12.85546875" customWidth="1"/>
  </cols>
  <sheetData>
    <row r="1" spans="1:15" x14ac:dyDescent="0.2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</row>
    <row r="2" spans="1:15" x14ac:dyDescent="0.25">
      <c r="A2" s="4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</row>
    <row r="3" spans="1:15" x14ac:dyDescent="0.25">
      <c r="A3" s="2"/>
      <c r="B3" s="4" t="s">
        <v>2</v>
      </c>
      <c r="C3" s="4"/>
      <c r="D3" s="2"/>
      <c r="E3" s="2"/>
      <c r="F3" s="2"/>
      <c r="G3" s="2"/>
      <c r="H3" s="5" t="s">
        <v>50</v>
      </c>
      <c r="I3" s="5"/>
      <c r="J3" s="5"/>
      <c r="K3" s="5"/>
      <c r="L3" s="5"/>
      <c r="M3" s="5"/>
      <c r="N3" s="5"/>
      <c r="O3" s="5"/>
    </row>
    <row r="4" spans="1:15" x14ac:dyDescent="0.25">
      <c r="A4" s="4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</row>
    <row r="5" spans="1:15" x14ac:dyDescent="0.25">
      <c r="A5" s="4" t="s">
        <v>47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</row>
    <row r="6" spans="1:15" x14ac:dyDescent="0.25">
      <c r="A6" s="6"/>
      <c r="B6" s="7" t="s">
        <v>4</v>
      </c>
      <c r="C6" s="7"/>
      <c r="D6" s="7"/>
      <c r="E6" s="7"/>
      <c r="F6" s="7"/>
      <c r="G6" s="7"/>
      <c r="H6" s="7"/>
      <c r="I6" s="7" t="s">
        <v>5</v>
      </c>
      <c r="J6" s="7"/>
      <c r="K6" s="7"/>
      <c r="L6" s="7"/>
      <c r="M6" s="3"/>
    </row>
    <row r="7" spans="1:15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 t="s">
        <v>49</v>
      </c>
      <c r="K7" s="3"/>
      <c r="L7" s="3"/>
      <c r="M7" s="3"/>
    </row>
    <row r="8" spans="1:15" x14ac:dyDescent="0.25">
      <c r="A8" s="166" t="s">
        <v>7</v>
      </c>
      <c r="B8" s="175" t="s">
        <v>8</v>
      </c>
      <c r="C8" s="175" t="s">
        <v>9</v>
      </c>
      <c r="D8" s="171" t="s">
        <v>10</v>
      </c>
      <c r="E8" s="171" t="s">
        <v>11</v>
      </c>
      <c r="F8" s="171" t="s">
        <v>12</v>
      </c>
      <c r="G8" s="166" t="s">
        <v>13</v>
      </c>
      <c r="H8" s="166"/>
      <c r="I8" s="160" t="s">
        <v>14</v>
      </c>
      <c r="J8" s="161"/>
      <c r="K8" s="166" t="s">
        <v>15</v>
      </c>
      <c r="L8" s="166"/>
      <c r="M8" s="167" t="s">
        <v>16</v>
      </c>
    </row>
    <row r="9" spans="1:15" x14ac:dyDescent="0.25">
      <c r="A9" s="166"/>
      <c r="B9" s="176"/>
      <c r="C9" s="176"/>
      <c r="D9" s="172"/>
      <c r="E9" s="172"/>
      <c r="F9" s="172"/>
      <c r="G9" s="166"/>
      <c r="H9" s="166"/>
      <c r="I9" s="162"/>
      <c r="J9" s="163"/>
      <c r="K9" s="166"/>
      <c r="L9" s="166"/>
      <c r="M9" s="168"/>
    </row>
    <row r="10" spans="1:15" x14ac:dyDescent="0.25">
      <c r="A10" s="166"/>
      <c r="B10" s="176"/>
      <c r="C10" s="176"/>
      <c r="D10" s="172"/>
      <c r="E10" s="172"/>
      <c r="F10" s="172"/>
      <c r="G10" s="166"/>
      <c r="H10" s="166"/>
      <c r="I10" s="164"/>
      <c r="J10" s="165"/>
      <c r="K10" s="166"/>
      <c r="L10" s="166"/>
      <c r="M10" s="168"/>
    </row>
    <row r="11" spans="1:15" x14ac:dyDescent="0.25">
      <c r="A11" s="174"/>
      <c r="B11" s="177"/>
      <c r="C11" s="177"/>
      <c r="D11" s="173"/>
      <c r="E11" s="173"/>
      <c r="F11" s="173"/>
      <c r="G11" s="8" t="s">
        <v>17</v>
      </c>
      <c r="H11" s="8" t="s">
        <v>18</v>
      </c>
      <c r="I11" s="8" t="s">
        <v>17</v>
      </c>
      <c r="J11" s="8" t="s">
        <v>18</v>
      </c>
      <c r="K11" s="9" t="s">
        <v>17</v>
      </c>
      <c r="L11" s="9" t="s">
        <v>18</v>
      </c>
      <c r="M11" s="168"/>
    </row>
    <row r="12" spans="1:15" x14ac:dyDescent="0.25">
      <c r="A12" s="10">
        <v>1</v>
      </c>
      <c r="B12" s="10">
        <v>2</v>
      </c>
      <c r="C12" s="11"/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2">
        <v>8</v>
      </c>
      <c r="J12" s="12">
        <v>9</v>
      </c>
      <c r="K12" s="10">
        <v>10</v>
      </c>
      <c r="L12" s="10">
        <v>11</v>
      </c>
      <c r="M12" s="10">
        <v>12</v>
      </c>
    </row>
    <row r="13" spans="1:15" x14ac:dyDescent="0.25">
      <c r="A13" s="169" t="s">
        <v>19</v>
      </c>
      <c r="B13" s="170"/>
      <c r="C13" s="13"/>
      <c r="D13" s="10"/>
      <c r="E13" s="10"/>
      <c r="F13" s="10"/>
      <c r="G13" s="10"/>
      <c r="H13" s="14"/>
      <c r="I13" s="10"/>
      <c r="J13" s="10"/>
      <c r="K13" s="15"/>
      <c r="L13" s="15"/>
      <c r="M13" s="14"/>
    </row>
    <row r="14" spans="1:15" x14ac:dyDescent="0.25">
      <c r="A14" s="10">
        <v>1</v>
      </c>
      <c r="B14" s="15" t="s">
        <v>20</v>
      </c>
      <c r="C14" s="11">
        <v>1210.0999999999999</v>
      </c>
      <c r="D14" s="10">
        <v>11</v>
      </c>
      <c r="E14" s="10">
        <v>1</v>
      </c>
      <c r="F14" s="10">
        <v>1828</v>
      </c>
      <c r="G14" s="10">
        <v>50</v>
      </c>
      <c r="H14" s="14">
        <f>F14*G14%</f>
        <v>914</v>
      </c>
      <c r="I14" s="15"/>
      <c r="J14" s="10"/>
      <c r="K14" s="10"/>
      <c r="L14" s="10"/>
      <c r="M14" s="14">
        <f>F14+H14</f>
        <v>2742</v>
      </c>
    </row>
    <row r="15" spans="1:15" x14ac:dyDescent="0.25">
      <c r="A15" s="10">
        <v>2</v>
      </c>
      <c r="B15" s="15" t="s">
        <v>21</v>
      </c>
      <c r="C15" s="11">
        <v>1223.0999999999999</v>
      </c>
      <c r="D15" s="10">
        <v>10</v>
      </c>
      <c r="E15" s="10">
        <v>1</v>
      </c>
      <c r="F15" s="10">
        <v>1689</v>
      </c>
      <c r="G15" s="10">
        <v>50</v>
      </c>
      <c r="H15" s="14">
        <f>F15*G15%</f>
        <v>844.5</v>
      </c>
      <c r="I15" s="10"/>
      <c r="J15" s="10"/>
      <c r="K15" s="10"/>
      <c r="L15" s="10"/>
      <c r="M15" s="14">
        <f>F15+H15</f>
        <v>2533.5</v>
      </c>
    </row>
    <row r="16" spans="1:15" x14ac:dyDescent="0.25">
      <c r="A16" s="10">
        <v>3</v>
      </c>
      <c r="B16" s="15" t="s">
        <v>22</v>
      </c>
      <c r="C16" s="11">
        <v>1222.0999999999999</v>
      </c>
      <c r="D16" s="10">
        <v>10</v>
      </c>
      <c r="E16" s="10">
        <v>1</v>
      </c>
      <c r="F16" s="10">
        <v>1689</v>
      </c>
      <c r="G16" s="10">
        <v>30</v>
      </c>
      <c r="H16" s="14">
        <f>F16*G16%</f>
        <v>506.7</v>
      </c>
      <c r="I16" s="10"/>
      <c r="J16" s="10"/>
      <c r="K16" s="10"/>
      <c r="L16" s="10"/>
      <c r="M16" s="14">
        <f>F16+H16</f>
        <v>2195.6999999999998</v>
      </c>
    </row>
    <row r="17" spans="1:13" x14ac:dyDescent="0.25">
      <c r="A17" s="169" t="s">
        <v>23</v>
      </c>
      <c r="B17" s="170"/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14"/>
    </row>
    <row r="18" spans="1:13" x14ac:dyDescent="0.25">
      <c r="A18" s="16">
        <v>4</v>
      </c>
      <c r="B18" s="17" t="s">
        <v>24</v>
      </c>
      <c r="C18" s="18">
        <v>1239</v>
      </c>
      <c r="D18" s="16">
        <v>8</v>
      </c>
      <c r="E18" s="16">
        <v>1</v>
      </c>
      <c r="F18" s="10">
        <v>1522</v>
      </c>
      <c r="G18" s="16">
        <v>20</v>
      </c>
      <c r="H18" s="19">
        <f>F18*G18%</f>
        <v>304.40000000000003</v>
      </c>
      <c r="I18" s="9"/>
      <c r="J18" s="9"/>
      <c r="K18" s="9"/>
      <c r="L18" s="9"/>
      <c r="M18" s="14">
        <f>F18+H18</f>
        <v>1826.4</v>
      </c>
    </row>
    <row r="19" spans="1:13" x14ac:dyDescent="0.25">
      <c r="A19" s="10">
        <v>5</v>
      </c>
      <c r="B19" s="15" t="s">
        <v>25</v>
      </c>
      <c r="C19" s="11">
        <v>4211</v>
      </c>
      <c r="D19" s="10">
        <v>5</v>
      </c>
      <c r="E19" s="10">
        <v>1.5</v>
      </c>
      <c r="F19" s="10">
        <v>1262</v>
      </c>
      <c r="G19" s="10"/>
      <c r="H19" s="10"/>
      <c r="I19" s="10"/>
      <c r="J19" s="10"/>
      <c r="K19" s="10"/>
      <c r="L19" s="10"/>
      <c r="M19" s="14">
        <f>F19*E19</f>
        <v>1893</v>
      </c>
    </row>
    <row r="20" spans="1:13" x14ac:dyDescent="0.25">
      <c r="A20" s="10">
        <v>6</v>
      </c>
      <c r="B20" s="15" t="s">
        <v>26</v>
      </c>
      <c r="C20" s="11">
        <v>9411</v>
      </c>
      <c r="D20" s="10">
        <v>2</v>
      </c>
      <c r="E20" s="10">
        <v>1</v>
      </c>
      <c r="F20" s="10">
        <v>1218</v>
      </c>
      <c r="G20" s="10">
        <v>20</v>
      </c>
      <c r="H20" s="14">
        <f>F20*G20%</f>
        <v>243.60000000000002</v>
      </c>
      <c r="I20" s="10"/>
      <c r="J20" s="10"/>
      <c r="K20" s="10"/>
      <c r="L20" s="10"/>
      <c r="M20" s="14">
        <f>F20+H20</f>
        <v>1461.6</v>
      </c>
    </row>
    <row r="21" spans="1:13" x14ac:dyDescent="0.25">
      <c r="A21" s="10">
        <v>7</v>
      </c>
      <c r="B21" s="15" t="s">
        <v>27</v>
      </c>
      <c r="C21" s="11">
        <v>4115</v>
      </c>
      <c r="D21" s="10">
        <v>5</v>
      </c>
      <c r="E21" s="10">
        <v>1</v>
      </c>
      <c r="F21" s="10">
        <v>1262</v>
      </c>
      <c r="G21" s="10"/>
      <c r="H21" s="10"/>
      <c r="I21" s="10"/>
      <c r="J21" s="10"/>
      <c r="K21" s="10"/>
      <c r="L21" s="10"/>
      <c r="M21" s="14">
        <f>F21</f>
        <v>1262</v>
      </c>
    </row>
    <row r="22" spans="1:13" x14ac:dyDescent="0.25">
      <c r="A22" s="10">
        <v>8</v>
      </c>
      <c r="B22" s="15" t="s">
        <v>28</v>
      </c>
      <c r="C22" s="11">
        <v>4190</v>
      </c>
      <c r="D22" s="10">
        <v>5</v>
      </c>
      <c r="E22" s="10">
        <v>0.5</v>
      </c>
      <c r="F22" s="10">
        <v>1262</v>
      </c>
      <c r="G22" s="10"/>
      <c r="H22" s="10"/>
      <c r="I22" s="10"/>
      <c r="J22" s="10"/>
      <c r="K22" s="10"/>
      <c r="L22" s="10"/>
      <c r="M22" s="14">
        <f>F22*E22</f>
        <v>631</v>
      </c>
    </row>
    <row r="23" spans="1:13" x14ac:dyDescent="0.25">
      <c r="A23" s="10">
        <v>9</v>
      </c>
      <c r="B23" s="15" t="s">
        <v>29</v>
      </c>
      <c r="C23" s="11">
        <v>3471</v>
      </c>
      <c r="D23" s="10">
        <v>5</v>
      </c>
      <c r="E23" s="10">
        <v>1</v>
      </c>
      <c r="F23" s="10">
        <v>1262</v>
      </c>
      <c r="G23" s="10"/>
      <c r="H23" s="10"/>
      <c r="I23" s="10"/>
      <c r="J23" s="10"/>
      <c r="K23" s="10"/>
      <c r="L23" s="14"/>
      <c r="M23" s="14">
        <f>F23</f>
        <v>1262</v>
      </c>
    </row>
    <row r="24" spans="1:13" x14ac:dyDescent="0.25">
      <c r="A24" s="169" t="s">
        <v>30</v>
      </c>
      <c r="B24" s="170"/>
      <c r="C24" s="13"/>
      <c r="D24" s="10"/>
      <c r="E24" s="10"/>
      <c r="F24" s="10"/>
      <c r="G24" s="10"/>
      <c r="H24" s="10"/>
      <c r="I24" s="10"/>
      <c r="J24" s="10"/>
      <c r="K24" s="10"/>
      <c r="L24" s="10"/>
      <c r="M24" s="14"/>
    </row>
    <row r="25" spans="1:13" x14ac:dyDescent="0.25">
      <c r="A25" s="10">
        <v>10</v>
      </c>
      <c r="B25" s="15" t="s">
        <v>31</v>
      </c>
      <c r="C25" s="11">
        <v>4222</v>
      </c>
      <c r="D25" s="10">
        <v>5</v>
      </c>
      <c r="E25" s="10">
        <v>0.5</v>
      </c>
      <c r="F25" s="10">
        <v>1262</v>
      </c>
      <c r="G25" s="10"/>
      <c r="H25" s="10"/>
      <c r="I25" s="10"/>
      <c r="J25" s="14"/>
      <c r="K25" s="10"/>
      <c r="L25" s="10"/>
      <c r="M25" s="14">
        <f>F25*E25</f>
        <v>631</v>
      </c>
    </row>
    <row r="26" spans="1:13" ht="24" x14ac:dyDescent="0.25">
      <c r="A26" s="10">
        <v>11</v>
      </c>
      <c r="B26" s="15" t="s">
        <v>32</v>
      </c>
      <c r="C26" s="11">
        <v>9132</v>
      </c>
      <c r="D26" s="10">
        <v>2</v>
      </c>
      <c r="E26" s="10">
        <v>2</v>
      </c>
      <c r="F26" s="10">
        <v>1218</v>
      </c>
      <c r="G26" s="10"/>
      <c r="H26" s="10"/>
      <c r="I26" s="10"/>
      <c r="J26" s="10"/>
      <c r="K26" s="10">
        <v>10</v>
      </c>
      <c r="L26" s="14">
        <f>F26*K26%</f>
        <v>121.80000000000001</v>
      </c>
      <c r="M26" s="14">
        <f>F26*E26+L26*E26</f>
        <v>2679.6</v>
      </c>
    </row>
    <row r="27" spans="1:13" ht="24" x14ac:dyDescent="0.25">
      <c r="A27" s="10">
        <v>12</v>
      </c>
      <c r="B27" s="15" t="s">
        <v>32</v>
      </c>
      <c r="C27" s="11">
        <v>9132</v>
      </c>
      <c r="D27" s="10">
        <v>2</v>
      </c>
      <c r="E27" s="10">
        <v>2</v>
      </c>
      <c r="F27" s="10">
        <v>1218</v>
      </c>
      <c r="G27" s="10"/>
      <c r="H27" s="10"/>
      <c r="I27" s="10"/>
      <c r="J27" s="10"/>
      <c r="K27" s="10"/>
      <c r="L27" s="10"/>
      <c r="M27" s="14">
        <f>F27*E27</f>
        <v>2436</v>
      </c>
    </row>
    <row r="28" spans="1:13" x14ac:dyDescent="0.25">
      <c r="A28" s="10">
        <v>13</v>
      </c>
      <c r="B28" s="15" t="s">
        <v>33</v>
      </c>
      <c r="C28" s="11">
        <v>9152</v>
      </c>
      <c r="D28" s="10">
        <v>2</v>
      </c>
      <c r="E28" s="10">
        <v>3</v>
      </c>
      <c r="F28" s="10">
        <v>1218</v>
      </c>
      <c r="G28" s="10"/>
      <c r="H28" s="10"/>
      <c r="I28" s="10">
        <v>35</v>
      </c>
      <c r="J28" s="14">
        <f>F28/167*80*I28%</f>
        <v>204.21556886227546</v>
      </c>
      <c r="K28" s="10"/>
      <c r="L28" s="10"/>
      <c r="M28" s="14">
        <v>4266.66</v>
      </c>
    </row>
    <row r="29" spans="1:13" ht="48" x14ac:dyDescent="0.25">
      <c r="A29" s="10">
        <v>14</v>
      </c>
      <c r="B29" s="15" t="s">
        <v>34</v>
      </c>
      <c r="C29" s="11">
        <v>7241</v>
      </c>
      <c r="D29" s="10">
        <v>6</v>
      </c>
      <c r="E29" s="10">
        <v>1</v>
      </c>
      <c r="F29" s="10">
        <v>1346</v>
      </c>
      <c r="G29" s="10"/>
      <c r="H29" s="10"/>
      <c r="I29" s="10"/>
      <c r="J29" s="10"/>
      <c r="K29" s="10"/>
      <c r="L29" s="10"/>
      <c r="M29" s="14">
        <f>F29</f>
        <v>1346</v>
      </c>
    </row>
    <row r="30" spans="1:13" ht="36" x14ac:dyDescent="0.25">
      <c r="A30" s="10">
        <v>15</v>
      </c>
      <c r="B30" s="15" t="s">
        <v>35</v>
      </c>
      <c r="C30" s="11">
        <v>7129</v>
      </c>
      <c r="D30" s="10">
        <v>7</v>
      </c>
      <c r="E30" s="10">
        <v>7</v>
      </c>
      <c r="F30" s="10">
        <v>1429</v>
      </c>
      <c r="G30" s="10"/>
      <c r="H30" s="10"/>
      <c r="I30" s="10"/>
      <c r="J30" s="10"/>
      <c r="K30" s="10"/>
      <c r="L30" s="10"/>
      <c r="M30" s="14">
        <f>F30*E30</f>
        <v>10003</v>
      </c>
    </row>
    <row r="31" spans="1:13" ht="24" x14ac:dyDescent="0.25">
      <c r="A31" s="10">
        <v>16</v>
      </c>
      <c r="B31" s="15" t="s">
        <v>36</v>
      </c>
      <c r="C31" s="11">
        <v>7212</v>
      </c>
      <c r="D31" s="10">
        <v>7</v>
      </c>
      <c r="E31" s="10">
        <v>1</v>
      </c>
      <c r="F31" s="10">
        <v>1429</v>
      </c>
      <c r="G31" s="10"/>
      <c r="H31" s="10"/>
      <c r="I31" s="10"/>
      <c r="J31" s="10"/>
      <c r="K31" s="10"/>
      <c r="L31" s="10"/>
      <c r="M31" s="14">
        <f>F31</f>
        <v>1429</v>
      </c>
    </row>
    <row r="32" spans="1:13" ht="36" x14ac:dyDescent="0.25">
      <c r="A32" s="10">
        <v>17</v>
      </c>
      <c r="B32" s="15" t="s">
        <v>37</v>
      </c>
      <c r="C32" s="11">
        <v>7233</v>
      </c>
      <c r="D32" s="10">
        <v>5</v>
      </c>
      <c r="E32" s="10">
        <v>3</v>
      </c>
      <c r="F32" s="10">
        <v>1262</v>
      </c>
      <c r="G32" s="10"/>
      <c r="H32" s="10"/>
      <c r="I32" s="10"/>
      <c r="J32" s="10"/>
      <c r="K32" s="10"/>
      <c r="L32" s="10"/>
      <c r="M32" s="14">
        <f>F32*E32</f>
        <v>3786</v>
      </c>
    </row>
    <row r="33" spans="1:13" ht="24" x14ac:dyDescent="0.25">
      <c r="A33" s="10">
        <v>18</v>
      </c>
      <c r="B33" s="15" t="s">
        <v>38</v>
      </c>
      <c r="C33" s="11">
        <v>7233</v>
      </c>
      <c r="D33" s="10">
        <v>5</v>
      </c>
      <c r="E33" s="10">
        <v>1</v>
      </c>
      <c r="F33" s="10">
        <v>1262</v>
      </c>
      <c r="G33" s="10"/>
      <c r="H33" s="10"/>
      <c r="I33" s="10"/>
      <c r="J33" s="10"/>
      <c r="K33" s="10"/>
      <c r="L33" s="10"/>
      <c r="M33" s="14">
        <f>F33*E33</f>
        <v>1262</v>
      </c>
    </row>
    <row r="34" spans="1:13" ht="24" x14ac:dyDescent="0.25">
      <c r="A34" s="10">
        <v>19</v>
      </c>
      <c r="B34" s="15" t="s">
        <v>39</v>
      </c>
      <c r="C34" s="11">
        <v>7233</v>
      </c>
      <c r="D34" s="10">
        <v>3</v>
      </c>
      <c r="E34" s="10">
        <v>1</v>
      </c>
      <c r="F34" s="10">
        <v>1218</v>
      </c>
      <c r="G34" s="10"/>
      <c r="H34" s="10"/>
      <c r="I34" s="10"/>
      <c r="J34" s="10"/>
      <c r="K34" s="10"/>
      <c r="L34" s="10"/>
      <c r="M34" s="14">
        <f>F34</f>
        <v>1218</v>
      </c>
    </row>
    <row r="35" spans="1:13" x14ac:dyDescent="0.25">
      <c r="A35" s="10">
        <v>20</v>
      </c>
      <c r="B35" s="15" t="s">
        <v>40</v>
      </c>
      <c r="C35" s="11">
        <v>7243</v>
      </c>
      <c r="D35" s="10">
        <v>5</v>
      </c>
      <c r="E35" s="10">
        <v>0.5</v>
      </c>
      <c r="F35" s="10">
        <v>1262</v>
      </c>
      <c r="G35" s="10"/>
      <c r="H35" s="10"/>
      <c r="I35" s="10"/>
      <c r="J35" s="10"/>
      <c r="K35" s="10"/>
      <c r="L35" s="10"/>
      <c r="M35" s="14">
        <f>F35*E35</f>
        <v>631</v>
      </c>
    </row>
    <row r="36" spans="1:13" x14ac:dyDescent="0.25">
      <c r="A36" s="10">
        <v>21</v>
      </c>
      <c r="B36" s="15" t="s">
        <v>41</v>
      </c>
      <c r="C36" s="11">
        <v>9162</v>
      </c>
      <c r="D36" s="10">
        <v>2</v>
      </c>
      <c r="E36" s="10">
        <v>1</v>
      </c>
      <c r="F36" s="10">
        <v>1218</v>
      </c>
      <c r="G36" s="10"/>
      <c r="H36" s="10"/>
      <c r="I36" s="10"/>
      <c r="J36" s="10"/>
      <c r="K36" s="10"/>
      <c r="L36" s="10"/>
      <c r="M36" s="14">
        <f>F36</f>
        <v>1218</v>
      </c>
    </row>
    <row r="37" spans="1:13" x14ac:dyDescent="0.25">
      <c r="A37" s="10">
        <v>22</v>
      </c>
      <c r="B37" s="15" t="s">
        <v>42</v>
      </c>
      <c r="C37" s="11">
        <v>3340</v>
      </c>
      <c r="D37" s="10">
        <v>5</v>
      </c>
      <c r="E37" s="10">
        <v>2</v>
      </c>
      <c r="F37" s="10">
        <v>1262</v>
      </c>
      <c r="G37" s="10"/>
      <c r="H37" s="10"/>
      <c r="I37" s="10"/>
      <c r="J37" s="10"/>
      <c r="K37" s="10"/>
      <c r="L37" s="10"/>
      <c r="M37" s="14">
        <f>F37*E37</f>
        <v>2524</v>
      </c>
    </row>
    <row r="38" spans="1:13" x14ac:dyDescent="0.25">
      <c r="A38" s="10"/>
      <c r="B38" s="10" t="s">
        <v>43</v>
      </c>
      <c r="C38" s="10"/>
      <c r="D38" s="10"/>
      <c r="E38" s="10">
        <f>SUM(E14:E37)</f>
        <v>34</v>
      </c>
      <c r="F38" s="14">
        <f>F14*E14+F15*E15+F16*E16+F18*E18+F19*E19+F20*E20+F21*E21+F22*E22+F23*E23+F25*E25+F26*E26+F27*E27+F28*E28+F29*E29+F30*E30+F31*E31+F32*E32+F33*E33+F34*E34+F35*E35+F36*E36+F37*E37</f>
        <v>45568</v>
      </c>
      <c r="G38" s="10"/>
      <c r="H38" s="14">
        <f>SUM(H14:H37)</f>
        <v>2813.2</v>
      </c>
      <c r="I38" s="10"/>
      <c r="J38" s="14">
        <v>612.66</v>
      </c>
      <c r="K38" s="10"/>
      <c r="L38" s="14">
        <f>L26*E26</f>
        <v>243.60000000000002</v>
      </c>
      <c r="M38" s="14">
        <f>SUM(M13:M37)</f>
        <v>49237.46</v>
      </c>
    </row>
    <row r="39" spans="1:13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25">
      <c r="A40" s="3" t="s">
        <v>44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5">
      <c r="A41" s="3" t="s">
        <v>45</v>
      </c>
      <c r="B41" s="3"/>
      <c r="C41" s="3"/>
      <c r="D41" s="3"/>
      <c r="E41" s="3"/>
      <c r="F41" s="3"/>
      <c r="G41" s="3" t="s">
        <v>46</v>
      </c>
      <c r="H41" s="3"/>
      <c r="I41" s="3"/>
      <c r="J41" s="3"/>
      <c r="K41" s="3"/>
      <c r="L41" s="3"/>
      <c r="M41" s="2"/>
    </row>
  </sheetData>
  <mergeCells count="13">
    <mergeCell ref="A24:B24"/>
    <mergeCell ref="G8:H10"/>
    <mergeCell ref="I8:J10"/>
    <mergeCell ref="K8:L10"/>
    <mergeCell ref="M8:M11"/>
    <mergeCell ref="A13:B13"/>
    <mergeCell ref="A17:B17"/>
    <mergeCell ref="A8:A11"/>
    <mergeCell ref="B8:B11"/>
    <mergeCell ref="C8:C11"/>
    <mergeCell ref="D8:D11"/>
    <mergeCell ref="E8:E11"/>
    <mergeCell ref="F8:F11"/>
  </mergeCells>
  <phoneticPr fontId="11" type="noConversion"/>
  <pageMargins left="0.51181102362204722" right="0.31496062992125984" top="0.39370078740157483" bottom="0.35433070866141736" header="0.31496062992125984" footer="0.31496062992125984"/>
  <pageSetup paperSize="9" scale="75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zoomScale="80" zoomScaleNormal="80" workbookViewId="0">
      <selection activeCell="F32" sqref="F32"/>
    </sheetView>
  </sheetViews>
  <sheetFormatPr defaultRowHeight="15" x14ac:dyDescent="0.25"/>
  <cols>
    <col min="1" max="1" width="4.85546875" customWidth="1"/>
    <col min="2" max="2" width="22.140625" customWidth="1"/>
    <col min="3" max="3" width="7.42578125" customWidth="1"/>
    <col min="4" max="4" width="7.140625" customWidth="1"/>
    <col min="5" max="5" width="8" customWidth="1"/>
    <col min="6" max="6" width="10.7109375" customWidth="1"/>
    <col min="7" max="7" width="9" customWidth="1"/>
    <col min="8" max="8" width="8.28515625" customWidth="1"/>
    <col min="9" max="10" width="8.85546875" customWidth="1"/>
    <col min="11" max="11" width="8.5703125" customWidth="1"/>
    <col min="12" max="12" width="8.7109375" customWidth="1"/>
    <col min="13" max="13" width="12.85546875" customWidth="1"/>
  </cols>
  <sheetData>
    <row r="1" spans="1:15" x14ac:dyDescent="0.2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</row>
    <row r="2" spans="1:15" x14ac:dyDescent="0.25">
      <c r="A2" s="4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</row>
    <row r="3" spans="1:15" x14ac:dyDescent="0.25">
      <c r="A3" s="2"/>
      <c r="B3" s="4" t="s">
        <v>2</v>
      </c>
      <c r="C3" s="4"/>
      <c r="D3" s="2"/>
      <c r="E3" s="2"/>
      <c r="F3" s="2"/>
      <c r="G3" s="2"/>
      <c r="H3" s="5" t="s">
        <v>53</v>
      </c>
      <c r="I3" s="5"/>
      <c r="J3" s="5"/>
      <c r="K3" s="5"/>
      <c r="L3" s="5"/>
      <c r="M3" s="5"/>
      <c r="N3" s="5"/>
      <c r="O3" s="5"/>
    </row>
    <row r="4" spans="1:15" x14ac:dyDescent="0.25">
      <c r="A4" s="4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</row>
    <row r="5" spans="1:15" x14ac:dyDescent="0.25">
      <c r="A5" s="4" t="s">
        <v>47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</row>
    <row r="6" spans="1:15" x14ac:dyDescent="0.25">
      <c r="A6" s="6"/>
      <c r="B6" s="7" t="s">
        <v>52</v>
      </c>
      <c r="C6" s="7"/>
      <c r="D6" s="7"/>
      <c r="E6" s="7"/>
      <c r="F6" s="7"/>
      <c r="G6" s="7"/>
      <c r="H6" s="7"/>
      <c r="I6" s="20"/>
      <c r="J6" s="7"/>
      <c r="K6" s="7"/>
      <c r="L6" s="7"/>
      <c r="M6" s="3"/>
    </row>
    <row r="7" spans="1:15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 t="s">
        <v>51</v>
      </c>
      <c r="K7" s="3"/>
      <c r="L7" s="3"/>
      <c r="M7" s="3"/>
    </row>
    <row r="8" spans="1:15" x14ac:dyDescent="0.25">
      <c r="A8" s="166" t="s">
        <v>7</v>
      </c>
      <c r="B8" s="175" t="s">
        <v>8</v>
      </c>
      <c r="C8" s="175" t="s">
        <v>9</v>
      </c>
      <c r="D8" s="171" t="s">
        <v>10</v>
      </c>
      <c r="E8" s="171" t="s">
        <v>11</v>
      </c>
      <c r="F8" s="171" t="s">
        <v>12</v>
      </c>
      <c r="G8" s="166" t="s">
        <v>13</v>
      </c>
      <c r="H8" s="166"/>
      <c r="I8" s="160" t="s">
        <v>14</v>
      </c>
      <c r="J8" s="161"/>
      <c r="K8" s="166" t="s">
        <v>15</v>
      </c>
      <c r="L8" s="166"/>
      <c r="M8" s="167" t="s">
        <v>16</v>
      </c>
    </row>
    <row r="9" spans="1:15" x14ac:dyDescent="0.25">
      <c r="A9" s="166"/>
      <c r="B9" s="176"/>
      <c r="C9" s="176"/>
      <c r="D9" s="172"/>
      <c r="E9" s="172"/>
      <c r="F9" s="172"/>
      <c r="G9" s="166"/>
      <c r="H9" s="166"/>
      <c r="I9" s="162"/>
      <c r="J9" s="163"/>
      <c r="K9" s="166"/>
      <c r="L9" s="166"/>
      <c r="M9" s="168"/>
    </row>
    <row r="10" spans="1:15" x14ac:dyDescent="0.25">
      <c r="A10" s="166"/>
      <c r="B10" s="176"/>
      <c r="C10" s="176"/>
      <c r="D10" s="172"/>
      <c r="E10" s="172"/>
      <c r="F10" s="172"/>
      <c r="G10" s="166"/>
      <c r="H10" s="166"/>
      <c r="I10" s="164"/>
      <c r="J10" s="165"/>
      <c r="K10" s="166"/>
      <c r="L10" s="166"/>
      <c r="M10" s="168"/>
    </row>
    <row r="11" spans="1:15" x14ac:dyDescent="0.25">
      <c r="A11" s="174"/>
      <c r="B11" s="177"/>
      <c r="C11" s="177"/>
      <c r="D11" s="173"/>
      <c r="E11" s="173"/>
      <c r="F11" s="173"/>
      <c r="G11" s="8" t="s">
        <v>17</v>
      </c>
      <c r="H11" s="8" t="s">
        <v>18</v>
      </c>
      <c r="I11" s="8" t="s">
        <v>17</v>
      </c>
      <c r="J11" s="8" t="s">
        <v>18</v>
      </c>
      <c r="K11" s="9" t="s">
        <v>17</v>
      </c>
      <c r="L11" s="9" t="s">
        <v>18</v>
      </c>
      <c r="M11" s="168"/>
    </row>
    <row r="12" spans="1:15" x14ac:dyDescent="0.25">
      <c r="A12" s="10">
        <v>1</v>
      </c>
      <c r="B12" s="10">
        <v>2</v>
      </c>
      <c r="C12" s="11"/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2">
        <v>8</v>
      </c>
      <c r="J12" s="12">
        <v>9</v>
      </c>
      <c r="K12" s="10">
        <v>10</v>
      </c>
      <c r="L12" s="10">
        <v>11</v>
      </c>
      <c r="M12" s="10">
        <v>12</v>
      </c>
    </row>
    <row r="13" spans="1:15" x14ac:dyDescent="0.25">
      <c r="A13" s="169" t="s">
        <v>19</v>
      </c>
      <c r="B13" s="170"/>
      <c r="C13" s="13"/>
      <c r="D13" s="10"/>
      <c r="E13" s="10"/>
      <c r="F13" s="10"/>
      <c r="G13" s="10"/>
      <c r="H13" s="14"/>
      <c r="I13" s="10"/>
      <c r="J13" s="10"/>
      <c r="K13" s="15"/>
      <c r="L13" s="15"/>
      <c r="M13" s="14"/>
    </row>
    <row r="14" spans="1:15" x14ac:dyDescent="0.25">
      <c r="A14" s="10">
        <v>1</v>
      </c>
      <c r="B14" s="15" t="s">
        <v>20</v>
      </c>
      <c r="C14" s="11">
        <v>1210.0999999999999</v>
      </c>
      <c r="D14" s="10">
        <v>11</v>
      </c>
      <c r="E14" s="10">
        <v>1</v>
      </c>
      <c r="F14" s="10">
        <v>1653</v>
      </c>
      <c r="G14" s="10">
        <v>50</v>
      </c>
      <c r="H14" s="14">
        <f>F14*G14%</f>
        <v>826.5</v>
      </c>
      <c r="I14" s="15"/>
      <c r="J14" s="10"/>
      <c r="K14" s="10"/>
      <c r="L14" s="10"/>
      <c r="M14" s="14">
        <f>F14+H14</f>
        <v>2479.5</v>
      </c>
    </row>
    <row r="15" spans="1:15" x14ac:dyDescent="0.25">
      <c r="A15" s="10">
        <v>2</v>
      </c>
      <c r="B15" s="15" t="s">
        <v>21</v>
      </c>
      <c r="C15" s="11">
        <v>1223.0999999999999</v>
      </c>
      <c r="D15" s="10">
        <v>10</v>
      </c>
      <c r="E15" s="10">
        <v>1</v>
      </c>
      <c r="F15" s="10">
        <v>1527</v>
      </c>
      <c r="G15" s="10">
        <v>50</v>
      </c>
      <c r="H15" s="14">
        <f>F15*G15%</f>
        <v>763.5</v>
      </c>
      <c r="I15" s="10"/>
      <c r="J15" s="10"/>
      <c r="K15" s="10"/>
      <c r="L15" s="10"/>
      <c r="M15" s="14">
        <f>F15+H15</f>
        <v>2290.5</v>
      </c>
    </row>
    <row r="16" spans="1:15" x14ac:dyDescent="0.25">
      <c r="A16" s="10">
        <v>3</v>
      </c>
      <c r="B16" s="15" t="s">
        <v>22</v>
      </c>
      <c r="C16" s="11">
        <v>1222.0999999999999</v>
      </c>
      <c r="D16" s="10">
        <v>10</v>
      </c>
      <c r="E16" s="10">
        <v>1</v>
      </c>
      <c r="F16" s="10">
        <v>1527</v>
      </c>
      <c r="G16" s="10">
        <v>30</v>
      </c>
      <c r="H16" s="14">
        <f>F16*G16%</f>
        <v>458.09999999999997</v>
      </c>
      <c r="I16" s="10"/>
      <c r="J16" s="10"/>
      <c r="K16" s="10"/>
      <c r="L16" s="10"/>
      <c r="M16" s="14">
        <f>F16+H16</f>
        <v>1985.1</v>
      </c>
    </row>
    <row r="17" spans="1:13" x14ac:dyDescent="0.25">
      <c r="A17" s="169" t="s">
        <v>23</v>
      </c>
      <c r="B17" s="170"/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14"/>
    </row>
    <row r="18" spans="1:13" x14ac:dyDescent="0.25">
      <c r="A18" s="16">
        <v>4</v>
      </c>
      <c r="B18" s="17" t="s">
        <v>24</v>
      </c>
      <c r="C18" s="18">
        <v>1239</v>
      </c>
      <c r="D18" s="16">
        <v>8</v>
      </c>
      <c r="E18" s="16">
        <v>1</v>
      </c>
      <c r="F18" s="10">
        <v>1376</v>
      </c>
      <c r="G18" s="16">
        <v>20</v>
      </c>
      <c r="H18" s="19">
        <f>F18*G18%</f>
        <v>275.2</v>
      </c>
      <c r="I18" s="9"/>
      <c r="J18" s="9"/>
      <c r="K18" s="9"/>
      <c r="L18" s="9"/>
      <c r="M18" s="14">
        <f>F18+H18</f>
        <v>1651.2</v>
      </c>
    </row>
    <row r="19" spans="1:13" x14ac:dyDescent="0.25">
      <c r="A19" s="10">
        <v>5</v>
      </c>
      <c r="B19" s="15" t="s">
        <v>26</v>
      </c>
      <c r="C19" s="11">
        <v>9411</v>
      </c>
      <c r="D19" s="10">
        <v>2</v>
      </c>
      <c r="E19" s="10">
        <v>1</v>
      </c>
      <c r="F19" s="10">
        <v>1147</v>
      </c>
      <c r="G19" s="10">
        <v>20</v>
      </c>
      <c r="H19" s="14">
        <f>F19*G19%</f>
        <v>229.4</v>
      </c>
      <c r="I19" s="10"/>
      <c r="J19" s="10"/>
      <c r="K19" s="10"/>
      <c r="L19" s="10"/>
      <c r="M19" s="14">
        <f>F19+H19</f>
        <v>1376.4</v>
      </c>
    </row>
    <row r="20" spans="1:13" x14ac:dyDescent="0.25">
      <c r="A20" s="10">
        <v>6</v>
      </c>
      <c r="B20" s="15" t="s">
        <v>27</v>
      </c>
      <c r="C20" s="11">
        <v>4115</v>
      </c>
      <c r="D20" s="10">
        <v>5</v>
      </c>
      <c r="E20" s="10">
        <v>1</v>
      </c>
      <c r="F20" s="10">
        <v>1169</v>
      </c>
      <c r="G20" s="10"/>
      <c r="H20" s="10"/>
      <c r="I20" s="10"/>
      <c r="J20" s="10"/>
      <c r="K20" s="10"/>
      <c r="L20" s="10"/>
      <c r="M20" s="14">
        <f>F20</f>
        <v>1169</v>
      </c>
    </row>
    <row r="21" spans="1:13" x14ac:dyDescent="0.25">
      <c r="A21" s="10">
        <v>7</v>
      </c>
      <c r="B21" s="15" t="s">
        <v>28</v>
      </c>
      <c r="C21" s="11">
        <v>4190</v>
      </c>
      <c r="D21" s="10">
        <v>5</v>
      </c>
      <c r="E21" s="10">
        <v>0.5</v>
      </c>
      <c r="F21" s="10">
        <v>1169</v>
      </c>
      <c r="G21" s="10"/>
      <c r="H21" s="10"/>
      <c r="I21" s="10"/>
      <c r="J21" s="10"/>
      <c r="K21" s="10"/>
      <c r="L21" s="10"/>
      <c r="M21" s="14">
        <f>F21*E21</f>
        <v>584.5</v>
      </c>
    </row>
    <row r="22" spans="1:13" x14ac:dyDescent="0.25">
      <c r="A22" s="10">
        <v>8</v>
      </c>
      <c r="B22" s="15" t="s">
        <v>29</v>
      </c>
      <c r="C22" s="11">
        <v>3471</v>
      </c>
      <c r="D22" s="10">
        <v>5</v>
      </c>
      <c r="E22" s="10">
        <v>1</v>
      </c>
      <c r="F22" s="10">
        <v>1169</v>
      </c>
      <c r="G22" s="10"/>
      <c r="H22" s="10"/>
      <c r="I22" s="10"/>
      <c r="J22" s="10"/>
      <c r="K22" s="10"/>
      <c r="L22" s="14"/>
      <c r="M22" s="14">
        <f>F22</f>
        <v>1169</v>
      </c>
    </row>
    <row r="23" spans="1:13" x14ac:dyDescent="0.25">
      <c r="A23" s="169" t="s">
        <v>30</v>
      </c>
      <c r="B23" s="170"/>
      <c r="C23" s="13"/>
      <c r="D23" s="10"/>
      <c r="E23" s="10"/>
      <c r="F23" s="10"/>
      <c r="G23" s="10"/>
      <c r="H23" s="10"/>
      <c r="I23" s="10"/>
      <c r="J23" s="10"/>
      <c r="K23" s="10"/>
      <c r="L23" s="10"/>
      <c r="M23" s="14"/>
    </row>
    <row r="24" spans="1:13" x14ac:dyDescent="0.25">
      <c r="A24" s="10">
        <v>9</v>
      </c>
      <c r="B24" s="15" t="s">
        <v>31</v>
      </c>
      <c r="C24" s="11">
        <v>4222</v>
      </c>
      <c r="D24" s="10">
        <v>5</v>
      </c>
      <c r="E24" s="10">
        <v>2</v>
      </c>
      <c r="F24" s="10">
        <v>1169</v>
      </c>
      <c r="G24" s="10"/>
      <c r="H24" s="10"/>
      <c r="I24" s="10"/>
      <c r="J24" s="14"/>
      <c r="K24" s="10"/>
      <c r="L24" s="10"/>
      <c r="M24" s="14">
        <f>F24*E24</f>
        <v>2338</v>
      </c>
    </row>
    <row r="25" spans="1:13" ht="24" x14ac:dyDescent="0.25">
      <c r="A25" s="10">
        <v>10</v>
      </c>
      <c r="B25" s="15" t="s">
        <v>32</v>
      </c>
      <c r="C25" s="11">
        <v>9132</v>
      </c>
      <c r="D25" s="10">
        <v>2</v>
      </c>
      <c r="E25" s="10">
        <v>2</v>
      </c>
      <c r="F25" s="10">
        <v>1147</v>
      </c>
      <c r="G25" s="10"/>
      <c r="H25" s="10"/>
      <c r="I25" s="10"/>
      <c r="J25" s="10"/>
      <c r="K25" s="10">
        <v>10</v>
      </c>
      <c r="L25" s="14">
        <f>F25*K25%</f>
        <v>114.7</v>
      </c>
      <c r="M25" s="14">
        <f>F25*E25+L25*E25</f>
        <v>2523.4</v>
      </c>
    </row>
    <row r="26" spans="1:13" ht="24" x14ac:dyDescent="0.25">
      <c r="A26" s="10">
        <v>11</v>
      </c>
      <c r="B26" s="15" t="s">
        <v>32</v>
      </c>
      <c r="C26" s="11">
        <v>9132</v>
      </c>
      <c r="D26" s="10">
        <v>2</v>
      </c>
      <c r="E26" s="10">
        <v>2</v>
      </c>
      <c r="F26" s="10">
        <v>1147</v>
      </c>
      <c r="G26" s="10"/>
      <c r="H26" s="10"/>
      <c r="I26" s="10"/>
      <c r="J26" s="10"/>
      <c r="K26" s="10"/>
      <c r="L26" s="10"/>
      <c r="M26" s="14">
        <f>F26*E26</f>
        <v>2294</v>
      </c>
    </row>
    <row r="27" spans="1:13" x14ac:dyDescent="0.25">
      <c r="A27" s="10">
        <v>12</v>
      </c>
      <c r="B27" s="15" t="s">
        <v>33</v>
      </c>
      <c r="C27" s="11">
        <v>9152</v>
      </c>
      <c r="D27" s="10">
        <v>2</v>
      </c>
      <c r="E27" s="10">
        <v>3</v>
      </c>
      <c r="F27" s="10">
        <v>1147</v>
      </c>
      <c r="G27" s="10"/>
      <c r="H27" s="10"/>
      <c r="I27" s="10">
        <v>35</v>
      </c>
      <c r="J27" s="14">
        <f>F27/167*80*I27%</f>
        <v>192.31137724550896</v>
      </c>
      <c r="K27" s="10"/>
      <c r="L27" s="10"/>
      <c r="M27" s="14">
        <v>4017.93</v>
      </c>
    </row>
    <row r="28" spans="1:13" ht="48" x14ac:dyDescent="0.25">
      <c r="A28" s="10">
        <v>13</v>
      </c>
      <c r="B28" s="15" t="s">
        <v>34</v>
      </c>
      <c r="C28" s="11">
        <v>7241</v>
      </c>
      <c r="D28" s="10">
        <v>6</v>
      </c>
      <c r="E28" s="10">
        <v>1</v>
      </c>
      <c r="F28" s="10">
        <v>1217</v>
      </c>
      <c r="G28" s="10"/>
      <c r="H28" s="10"/>
      <c r="I28" s="10"/>
      <c r="J28" s="10"/>
      <c r="K28" s="10"/>
      <c r="L28" s="10"/>
      <c r="M28" s="14">
        <f>F28</f>
        <v>1217</v>
      </c>
    </row>
    <row r="29" spans="1:13" ht="36" x14ac:dyDescent="0.25">
      <c r="A29" s="10">
        <v>14</v>
      </c>
      <c r="B29" s="15" t="s">
        <v>35</v>
      </c>
      <c r="C29" s="11">
        <v>7129</v>
      </c>
      <c r="D29" s="10">
        <v>7</v>
      </c>
      <c r="E29" s="10">
        <v>7</v>
      </c>
      <c r="F29" s="10">
        <v>1292</v>
      </c>
      <c r="G29" s="10"/>
      <c r="H29" s="10"/>
      <c r="I29" s="10"/>
      <c r="J29" s="10"/>
      <c r="K29" s="10"/>
      <c r="L29" s="10"/>
      <c r="M29" s="14">
        <f>F29*E29</f>
        <v>9044</v>
      </c>
    </row>
    <row r="30" spans="1:13" ht="24" x14ac:dyDescent="0.25">
      <c r="A30" s="10">
        <v>15</v>
      </c>
      <c r="B30" s="15" t="s">
        <v>36</v>
      </c>
      <c r="C30" s="11">
        <v>7212</v>
      </c>
      <c r="D30" s="10">
        <v>7</v>
      </c>
      <c r="E30" s="10">
        <v>1</v>
      </c>
      <c r="F30" s="10">
        <v>1292</v>
      </c>
      <c r="G30" s="10"/>
      <c r="H30" s="10"/>
      <c r="I30" s="10"/>
      <c r="J30" s="10"/>
      <c r="K30" s="10"/>
      <c r="L30" s="10"/>
      <c r="M30" s="14">
        <f>F30</f>
        <v>1292</v>
      </c>
    </row>
    <row r="31" spans="1:13" ht="36" x14ac:dyDescent="0.25">
      <c r="A31" s="10">
        <v>16</v>
      </c>
      <c r="B31" s="15" t="s">
        <v>37</v>
      </c>
      <c r="C31" s="11">
        <v>7233</v>
      </c>
      <c r="D31" s="10">
        <v>5</v>
      </c>
      <c r="E31" s="10">
        <v>3</v>
      </c>
      <c r="F31" s="10">
        <v>1169</v>
      </c>
      <c r="G31" s="10"/>
      <c r="H31" s="10"/>
      <c r="I31" s="10"/>
      <c r="J31" s="10"/>
      <c r="K31" s="10"/>
      <c r="L31" s="10"/>
      <c r="M31" s="14">
        <f>F31*E31</f>
        <v>3507</v>
      </c>
    </row>
    <row r="32" spans="1:13" ht="24" x14ac:dyDescent="0.25">
      <c r="A32" s="10">
        <v>17</v>
      </c>
      <c r="B32" s="15" t="s">
        <v>38</v>
      </c>
      <c r="C32" s="11">
        <v>7233</v>
      </c>
      <c r="D32" s="10">
        <v>5</v>
      </c>
      <c r="E32" s="10">
        <v>1</v>
      </c>
      <c r="F32" s="10">
        <v>1169</v>
      </c>
      <c r="G32" s="10"/>
      <c r="H32" s="10"/>
      <c r="I32" s="10"/>
      <c r="J32" s="10"/>
      <c r="K32" s="10"/>
      <c r="L32" s="10"/>
      <c r="M32" s="14">
        <f>F32*E32</f>
        <v>1169</v>
      </c>
    </row>
    <row r="33" spans="1:13" ht="24" x14ac:dyDescent="0.25">
      <c r="A33" s="10">
        <v>18</v>
      </c>
      <c r="B33" s="15" t="s">
        <v>39</v>
      </c>
      <c r="C33" s="11">
        <v>7233</v>
      </c>
      <c r="D33" s="10">
        <v>3</v>
      </c>
      <c r="E33" s="10">
        <v>1</v>
      </c>
      <c r="F33" s="10">
        <v>1149</v>
      </c>
      <c r="G33" s="10"/>
      <c r="H33" s="10"/>
      <c r="I33" s="10"/>
      <c r="J33" s="10"/>
      <c r="K33" s="10"/>
      <c r="L33" s="10"/>
      <c r="M33" s="14">
        <f>F33</f>
        <v>1149</v>
      </c>
    </row>
    <row r="34" spans="1:13" x14ac:dyDescent="0.25">
      <c r="A34" s="10">
        <v>19</v>
      </c>
      <c r="B34" s="15" t="s">
        <v>40</v>
      </c>
      <c r="C34" s="11">
        <v>7243</v>
      </c>
      <c r="D34" s="10">
        <v>5</v>
      </c>
      <c r="E34" s="10">
        <v>0.5</v>
      </c>
      <c r="F34" s="10">
        <v>1169</v>
      </c>
      <c r="G34" s="10"/>
      <c r="H34" s="10"/>
      <c r="I34" s="10"/>
      <c r="J34" s="10"/>
      <c r="K34" s="10"/>
      <c r="L34" s="10"/>
      <c r="M34" s="14">
        <f>F34*E34</f>
        <v>584.5</v>
      </c>
    </row>
    <row r="35" spans="1:13" x14ac:dyDescent="0.25">
      <c r="A35" s="10">
        <v>20</v>
      </c>
      <c r="B35" s="15" t="s">
        <v>41</v>
      </c>
      <c r="C35" s="11">
        <v>9162</v>
      </c>
      <c r="D35" s="10">
        <v>2</v>
      </c>
      <c r="E35" s="10">
        <v>1</v>
      </c>
      <c r="F35" s="10">
        <v>1147</v>
      </c>
      <c r="G35" s="10"/>
      <c r="H35" s="10"/>
      <c r="I35" s="10"/>
      <c r="J35" s="10"/>
      <c r="K35" s="10"/>
      <c r="L35" s="10"/>
      <c r="M35" s="14">
        <f>F35</f>
        <v>1147</v>
      </c>
    </row>
    <row r="36" spans="1:13" x14ac:dyDescent="0.25">
      <c r="A36" s="10">
        <v>21</v>
      </c>
      <c r="B36" s="15" t="s">
        <v>42</v>
      </c>
      <c r="C36" s="11">
        <v>3340</v>
      </c>
      <c r="D36" s="10">
        <v>5</v>
      </c>
      <c r="E36" s="10">
        <v>2</v>
      </c>
      <c r="F36" s="10">
        <v>1169</v>
      </c>
      <c r="G36" s="10"/>
      <c r="H36" s="10"/>
      <c r="I36" s="10"/>
      <c r="J36" s="10"/>
      <c r="K36" s="10"/>
      <c r="L36" s="10"/>
      <c r="M36" s="14">
        <f>F36*E36</f>
        <v>2338</v>
      </c>
    </row>
    <row r="37" spans="1:13" x14ac:dyDescent="0.25">
      <c r="A37" s="10"/>
      <c r="B37" s="10" t="s">
        <v>43</v>
      </c>
      <c r="C37" s="10"/>
      <c r="D37" s="10"/>
      <c r="E37" s="10">
        <f>SUM(E14:E36)</f>
        <v>34</v>
      </c>
      <c r="F37" s="14">
        <f>F14*E14+F15*E15+F16*E16+F18*E18+F19*E19+F20*E20+F21*E21+F22*E22+F24*E24+F25*E25+F26*E26+F27*E27+F28*E28+F29*E29+F30*E30+F31*E31+F32*E32+F33*E33+F34*E34+F35*E35+F36*E36</f>
        <v>41967</v>
      </c>
      <c r="G37" s="10"/>
      <c r="H37" s="14">
        <f>SUM(H14:H36)</f>
        <v>2552.6999999999998</v>
      </c>
      <c r="I37" s="10"/>
      <c r="J37" s="14">
        <v>576.92999999999995</v>
      </c>
      <c r="K37" s="10"/>
      <c r="L37" s="14">
        <f>L25*E25</f>
        <v>229.4</v>
      </c>
      <c r="M37" s="14">
        <f>SUM(M13:M36)</f>
        <v>45326.03</v>
      </c>
    </row>
    <row r="38" spans="1:13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25">
      <c r="A39" s="3" t="s">
        <v>44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25">
      <c r="A40" s="3" t="s">
        <v>45</v>
      </c>
      <c r="B40" s="3"/>
      <c r="C40" s="3"/>
      <c r="D40" s="3"/>
      <c r="E40" s="3"/>
      <c r="F40" s="3"/>
      <c r="G40" s="3" t="s">
        <v>55</v>
      </c>
      <c r="H40" s="3"/>
      <c r="I40" s="3"/>
      <c r="J40" s="3"/>
      <c r="K40" s="3"/>
      <c r="L40" s="3"/>
      <c r="M40" s="2"/>
    </row>
  </sheetData>
  <mergeCells count="13">
    <mergeCell ref="A23:B23"/>
    <mergeCell ref="G8:H10"/>
    <mergeCell ref="I8:J10"/>
    <mergeCell ref="K8:L10"/>
    <mergeCell ref="M8:M11"/>
    <mergeCell ref="A13:B13"/>
    <mergeCell ref="A17:B17"/>
    <mergeCell ref="A8:A11"/>
    <mergeCell ref="B8:B11"/>
    <mergeCell ref="C8:C11"/>
    <mergeCell ref="D8:D11"/>
    <mergeCell ref="E8:E11"/>
    <mergeCell ref="F8:F11"/>
  </mergeCells>
  <phoneticPr fontId="11" type="noConversion"/>
  <pageMargins left="0.51181102362204722" right="0.31496062992125984" top="0.39370078740157483" bottom="0.35433070866141736" header="0.31496062992125984" footer="0.31496062992125984"/>
  <pageSetup paperSize="9" scale="75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zoomScale="80" zoomScaleNormal="80" workbookViewId="0">
      <selection sqref="A1:N41"/>
    </sheetView>
  </sheetViews>
  <sheetFormatPr defaultRowHeight="15" x14ac:dyDescent="0.25"/>
  <cols>
    <col min="1" max="1" width="4.85546875" customWidth="1"/>
    <col min="2" max="2" width="22.140625" customWidth="1"/>
    <col min="3" max="3" width="7.42578125" customWidth="1"/>
    <col min="4" max="4" width="7.140625" customWidth="1"/>
    <col min="5" max="5" width="8" customWidth="1"/>
    <col min="6" max="6" width="10.7109375" customWidth="1"/>
    <col min="7" max="7" width="9" customWidth="1"/>
    <col min="8" max="8" width="8.28515625" customWidth="1"/>
    <col min="9" max="10" width="8.85546875" customWidth="1"/>
    <col min="11" max="11" width="8.5703125" customWidth="1"/>
    <col min="12" max="12" width="8.7109375" customWidth="1"/>
    <col min="13" max="13" width="12.85546875" customWidth="1"/>
  </cols>
  <sheetData>
    <row r="1" spans="1:15" x14ac:dyDescent="0.2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</row>
    <row r="2" spans="1:15" x14ac:dyDescent="0.25">
      <c r="A2" s="4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</row>
    <row r="3" spans="1:15" x14ac:dyDescent="0.25">
      <c r="A3" s="2"/>
      <c r="B3" s="4" t="s">
        <v>2</v>
      </c>
      <c r="C3" s="4"/>
      <c r="D3" s="2"/>
      <c r="E3" s="2"/>
      <c r="F3" s="2"/>
      <c r="G3" s="2"/>
      <c r="H3" s="5" t="s">
        <v>57</v>
      </c>
      <c r="I3" s="5"/>
      <c r="J3" s="5"/>
      <c r="K3" s="5"/>
      <c r="L3" s="5"/>
      <c r="M3" s="5"/>
      <c r="N3" s="5"/>
      <c r="O3" s="5"/>
    </row>
    <row r="4" spans="1:15" x14ac:dyDescent="0.25">
      <c r="A4" s="4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</row>
    <row r="5" spans="1:15" x14ac:dyDescent="0.25">
      <c r="A5" s="4" t="s">
        <v>47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</row>
    <row r="6" spans="1:15" x14ac:dyDescent="0.25">
      <c r="A6" s="6"/>
      <c r="B6" s="7" t="s">
        <v>52</v>
      </c>
      <c r="C6" s="7"/>
      <c r="D6" s="7"/>
      <c r="E6" s="7"/>
      <c r="F6" s="7"/>
      <c r="G6" s="7"/>
      <c r="H6" s="7"/>
      <c r="I6" s="7"/>
      <c r="J6" s="7"/>
      <c r="K6" s="7"/>
      <c r="L6" s="7"/>
      <c r="M6" s="3"/>
    </row>
    <row r="7" spans="1:15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 t="s">
        <v>51</v>
      </c>
      <c r="K7" s="3"/>
      <c r="L7" s="3"/>
      <c r="M7" s="3"/>
    </row>
    <row r="8" spans="1:15" x14ac:dyDescent="0.25">
      <c r="A8" s="166" t="s">
        <v>7</v>
      </c>
      <c r="B8" s="175" t="s">
        <v>8</v>
      </c>
      <c r="C8" s="175" t="s">
        <v>9</v>
      </c>
      <c r="D8" s="171" t="s">
        <v>10</v>
      </c>
      <c r="E8" s="171" t="s">
        <v>11</v>
      </c>
      <c r="F8" s="171" t="s">
        <v>12</v>
      </c>
      <c r="G8" s="166" t="s">
        <v>13</v>
      </c>
      <c r="H8" s="166"/>
      <c r="I8" s="160" t="s">
        <v>14</v>
      </c>
      <c r="J8" s="161"/>
      <c r="K8" s="166" t="s">
        <v>15</v>
      </c>
      <c r="L8" s="166"/>
      <c r="M8" s="167" t="s">
        <v>16</v>
      </c>
    </row>
    <row r="9" spans="1:15" x14ac:dyDescent="0.25">
      <c r="A9" s="166"/>
      <c r="B9" s="176"/>
      <c r="C9" s="176"/>
      <c r="D9" s="172"/>
      <c r="E9" s="172"/>
      <c r="F9" s="172"/>
      <c r="G9" s="166"/>
      <c r="H9" s="166"/>
      <c r="I9" s="162"/>
      <c r="J9" s="163"/>
      <c r="K9" s="166"/>
      <c r="L9" s="166"/>
      <c r="M9" s="168"/>
    </row>
    <row r="10" spans="1:15" x14ac:dyDescent="0.25">
      <c r="A10" s="166"/>
      <c r="B10" s="176"/>
      <c r="C10" s="176"/>
      <c r="D10" s="172"/>
      <c r="E10" s="172"/>
      <c r="F10" s="172"/>
      <c r="G10" s="166"/>
      <c r="H10" s="166"/>
      <c r="I10" s="164"/>
      <c r="J10" s="165"/>
      <c r="K10" s="166"/>
      <c r="L10" s="166"/>
      <c r="M10" s="168"/>
    </row>
    <row r="11" spans="1:15" x14ac:dyDescent="0.25">
      <c r="A11" s="174"/>
      <c r="B11" s="177"/>
      <c r="C11" s="177"/>
      <c r="D11" s="173"/>
      <c r="E11" s="173"/>
      <c r="F11" s="173"/>
      <c r="G11" s="8" t="s">
        <v>17</v>
      </c>
      <c r="H11" s="8" t="s">
        <v>18</v>
      </c>
      <c r="I11" s="8" t="s">
        <v>17</v>
      </c>
      <c r="J11" s="8" t="s">
        <v>18</v>
      </c>
      <c r="K11" s="9" t="s">
        <v>17</v>
      </c>
      <c r="L11" s="9" t="s">
        <v>18</v>
      </c>
      <c r="M11" s="168"/>
    </row>
    <row r="12" spans="1:15" x14ac:dyDescent="0.25">
      <c r="A12" s="10">
        <v>1</v>
      </c>
      <c r="B12" s="10">
        <v>2</v>
      </c>
      <c r="C12" s="11"/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2">
        <v>8</v>
      </c>
      <c r="J12" s="12">
        <v>9</v>
      </c>
      <c r="K12" s="10">
        <v>10</v>
      </c>
      <c r="L12" s="10">
        <v>11</v>
      </c>
      <c r="M12" s="10">
        <v>12</v>
      </c>
    </row>
    <row r="13" spans="1:15" x14ac:dyDescent="0.25">
      <c r="A13" s="169" t="s">
        <v>19</v>
      </c>
      <c r="B13" s="170"/>
      <c r="C13" s="13"/>
      <c r="D13" s="10"/>
      <c r="E13" s="10"/>
      <c r="F13" s="10"/>
      <c r="G13" s="10"/>
      <c r="H13" s="14"/>
      <c r="I13" s="10"/>
      <c r="J13" s="10"/>
      <c r="K13" s="15"/>
      <c r="L13" s="15"/>
      <c r="M13" s="14"/>
    </row>
    <row r="14" spans="1:15" x14ac:dyDescent="0.25">
      <c r="A14" s="10">
        <v>1</v>
      </c>
      <c r="B14" s="15" t="s">
        <v>20</v>
      </c>
      <c r="C14" s="11">
        <v>1210.0999999999999</v>
      </c>
      <c r="D14" s="10">
        <v>11</v>
      </c>
      <c r="E14" s="10">
        <v>1</v>
      </c>
      <c r="F14" s="10">
        <v>1678</v>
      </c>
      <c r="G14" s="10">
        <v>50</v>
      </c>
      <c r="H14" s="14">
        <f>F14*G14%</f>
        <v>839</v>
      </c>
      <c r="I14" s="15"/>
      <c r="J14" s="10"/>
      <c r="K14" s="10"/>
      <c r="L14" s="10"/>
      <c r="M14" s="14">
        <f>F14+H14</f>
        <v>2517</v>
      </c>
    </row>
    <row r="15" spans="1:15" x14ac:dyDescent="0.25">
      <c r="A15" s="10">
        <v>2</v>
      </c>
      <c r="B15" s="15" t="s">
        <v>21</v>
      </c>
      <c r="C15" s="11">
        <v>1223.0999999999999</v>
      </c>
      <c r="D15" s="10">
        <v>10</v>
      </c>
      <c r="E15" s="10">
        <v>1</v>
      </c>
      <c r="F15" s="10">
        <v>1551</v>
      </c>
      <c r="G15" s="10">
        <v>50</v>
      </c>
      <c r="H15" s="14">
        <f>F15*G15%</f>
        <v>775.5</v>
      </c>
      <c r="I15" s="10"/>
      <c r="J15" s="10"/>
      <c r="K15" s="10"/>
      <c r="L15" s="10"/>
      <c r="M15" s="14">
        <f>F15+H15</f>
        <v>2326.5</v>
      </c>
    </row>
    <row r="16" spans="1:15" x14ac:dyDescent="0.25">
      <c r="A16" s="10">
        <v>3</v>
      </c>
      <c r="B16" s="15" t="s">
        <v>22</v>
      </c>
      <c r="C16" s="11">
        <v>1222.0999999999999</v>
      </c>
      <c r="D16" s="10">
        <v>10</v>
      </c>
      <c r="E16" s="10">
        <v>1</v>
      </c>
      <c r="F16" s="10">
        <v>1551</v>
      </c>
      <c r="G16" s="10">
        <v>30</v>
      </c>
      <c r="H16" s="14">
        <f>F16*G16%</f>
        <v>465.29999999999995</v>
      </c>
      <c r="I16" s="10"/>
      <c r="J16" s="10"/>
      <c r="K16" s="10"/>
      <c r="L16" s="10"/>
      <c r="M16" s="14">
        <f>F16+H16</f>
        <v>2016.3</v>
      </c>
    </row>
    <row r="17" spans="1:13" x14ac:dyDescent="0.25">
      <c r="A17" s="169" t="s">
        <v>23</v>
      </c>
      <c r="B17" s="170"/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14"/>
    </row>
    <row r="18" spans="1:13" x14ac:dyDescent="0.25">
      <c r="A18" s="16">
        <v>4</v>
      </c>
      <c r="B18" s="17" t="s">
        <v>24</v>
      </c>
      <c r="C18" s="18">
        <v>1239</v>
      </c>
      <c r="D18" s="16">
        <v>8</v>
      </c>
      <c r="E18" s="16">
        <v>1</v>
      </c>
      <c r="F18" s="10">
        <v>1397</v>
      </c>
      <c r="G18" s="16">
        <v>20</v>
      </c>
      <c r="H18" s="19">
        <f>F18*G18%</f>
        <v>279.40000000000003</v>
      </c>
      <c r="I18" s="9"/>
      <c r="J18" s="9"/>
      <c r="K18" s="9"/>
      <c r="L18" s="9"/>
      <c r="M18" s="14">
        <f>F18+H18</f>
        <v>1676.4</v>
      </c>
    </row>
    <row r="19" spans="1:13" x14ac:dyDescent="0.25">
      <c r="A19" s="10">
        <v>5</v>
      </c>
      <c r="B19" s="15" t="s">
        <v>26</v>
      </c>
      <c r="C19" s="11">
        <v>9411</v>
      </c>
      <c r="D19" s="10">
        <v>2</v>
      </c>
      <c r="E19" s="10">
        <v>1</v>
      </c>
      <c r="F19" s="10">
        <v>1152</v>
      </c>
      <c r="G19" s="10">
        <v>20</v>
      </c>
      <c r="H19" s="14">
        <f>F19*G19%</f>
        <v>230.4</v>
      </c>
      <c r="I19" s="10"/>
      <c r="J19" s="10"/>
      <c r="K19" s="10"/>
      <c r="L19" s="10"/>
      <c r="M19" s="14">
        <f>F19+H19</f>
        <v>1382.4</v>
      </c>
    </row>
    <row r="20" spans="1:13" x14ac:dyDescent="0.25">
      <c r="A20" s="10">
        <v>6</v>
      </c>
      <c r="B20" s="15" t="s">
        <v>27</v>
      </c>
      <c r="C20" s="11">
        <v>4115</v>
      </c>
      <c r="D20" s="10">
        <v>5</v>
      </c>
      <c r="E20" s="10">
        <v>1</v>
      </c>
      <c r="F20" s="10">
        <v>1182</v>
      </c>
      <c r="G20" s="10"/>
      <c r="H20" s="10"/>
      <c r="I20" s="10"/>
      <c r="J20" s="10"/>
      <c r="K20" s="10"/>
      <c r="L20" s="10"/>
      <c r="M20" s="14">
        <f>F20</f>
        <v>1182</v>
      </c>
    </row>
    <row r="21" spans="1:13" x14ac:dyDescent="0.25">
      <c r="A21" s="10">
        <v>7</v>
      </c>
      <c r="B21" s="15" t="s">
        <v>28</v>
      </c>
      <c r="C21" s="11">
        <v>4190</v>
      </c>
      <c r="D21" s="10">
        <v>5</v>
      </c>
      <c r="E21" s="10">
        <v>0.5</v>
      </c>
      <c r="F21" s="10">
        <v>1182</v>
      </c>
      <c r="G21" s="10"/>
      <c r="H21" s="10"/>
      <c r="I21" s="10"/>
      <c r="J21" s="10"/>
      <c r="K21" s="10"/>
      <c r="L21" s="10"/>
      <c r="M21" s="14">
        <f>F21*E21</f>
        <v>591</v>
      </c>
    </row>
    <row r="22" spans="1:13" x14ac:dyDescent="0.25">
      <c r="A22" s="10">
        <v>8</v>
      </c>
      <c r="B22" s="15" t="s">
        <v>29</v>
      </c>
      <c r="C22" s="11">
        <v>3471</v>
      </c>
      <c r="D22" s="10">
        <v>5</v>
      </c>
      <c r="E22" s="10">
        <v>1</v>
      </c>
      <c r="F22" s="10">
        <v>1182</v>
      </c>
      <c r="G22" s="10"/>
      <c r="H22" s="10"/>
      <c r="I22" s="10"/>
      <c r="J22" s="10"/>
      <c r="K22" s="10"/>
      <c r="L22" s="14"/>
      <c r="M22" s="14">
        <f>F22</f>
        <v>1182</v>
      </c>
    </row>
    <row r="23" spans="1:13" x14ac:dyDescent="0.25">
      <c r="A23" s="169" t="s">
        <v>30</v>
      </c>
      <c r="B23" s="170"/>
      <c r="C23" s="13"/>
      <c r="D23" s="10"/>
      <c r="E23" s="10"/>
      <c r="F23" s="10"/>
      <c r="G23" s="10"/>
      <c r="H23" s="10"/>
      <c r="I23" s="10"/>
      <c r="J23" s="10"/>
      <c r="K23" s="10"/>
      <c r="L23" s="10"/>
      <c r="M23" s="14"/>
    </row>
    <row r="24" spans="1:13" x14ac:dyDescent="0.25">
      <c r="A24" s="10">
        <v>9</v>
      </c>
      <c r="B24" s="15" t="s">
        <v>31</v>
      </c>
      <c r="C24" s="11">
        <v>4222</v>
      </c>
      <c r="D24" s="10">
        <v>5</v>
      </c>
      <c r="E24" s="10">
        <v>2</v>
      </c>
      <c r="F24" s="10">
        <v>1182</v>
      </c>
      <c r="G24" s="10"/>
      <c r="H24" s="10"/>
      <c r="I24" s="10"/>
      <c r="J24" s="14"/>
      <c r="K24" s="10"/>
      <c r="L24" s="10"/>
      <c r="M24" s="14">
        <f>F24*E24</f>
        <v>2364</v>
      </c>
    </row>
    <row r="25" spans="1:13" ht="24" x14ac:dyDescent="0.25">
      <c r="A25" s="10">
        <v>10</v>
      </c>
      <c r="B25" s="15" t="s">
        <v>32</v>
      </c>
      <c r="C25" s="11">
        <v>9132</v>
      </c>
      <c r="D25" s="10">
        <v>2</v>
      </c>
      <c r="E25" s="10">
        <v>2</v>
      </c>
      <c r="F25" s="10">
        <v>1152</v>
      </c>
      <c r="G25" s="10"/>
      <c r="H25" s="10"/>
      <c r="I25" s="10"/>
      <c r="J25" s="10"/>
      <c r="K25" s="10">
        <v>10</v>
      </c>
      <c r="L25" s="14">
        <f>F25*K25%</f>
        <v>115.2</v>
      </c>
      <c r="M25" s="14">
        <f>F25*E25+L25*E25</f>
        <v>2534.4</v>
      </c>
    </row>
    <row r="26" spans="1:13" ht="24" x14ac:dyDescent="0.25">
      <c r="A26" s="10">
        <v>11</v>
      </c>
      <c r="B26" s="15" t="s">
        <v>32</v>
      </c>
      <c r="C26" s="11">
        <v>9132</v>
      </c>
      <c r="D26" s="10">
        <v>2</v>
      </c>
      <c r="E26" s="10">
        <v>2</v>
      </c>
      <c r="F26" s="10">
        <v>1152</v>
      </c>
      <c r="G26" s="10"/>
      <c r="H26" s="10"/>
      <c r="I26" s="10"/>
      <c r="J26" s="10"/>
      <c r="K26" s="10"/>
      <c r="L26" s="10"/>
      <c r="M26" s="14">
        <f>F26*E26</f>
        <v>2304</v>
      </c>
    </row>
    <row r="27" spans="1:13" x14ac:dyDescent="0.25">
      <c r="A27" s="10">
        <v>12</v>
      </c>
      <c r="B27" s="15" t="s">
        <v>33</v>
      </c>
      <c r="C27" s="11">
        <v>9152</v>
      </c>
      <c r="D27" s="10">
        <v>2</v>
      </c>
      <c r="E27" s="10">
        <v>3</v>
      </c>
      <c r="F27" s="10">
        <v>1152</v>
      </c>
      <c r="G27" s="10"/>
      <c r="H27" s="10"/>
      <c r="I27" s="10">
        <v>35</v>
      </c>
      <c r="J27" s="14">
        <f>F27/167*80*I27%</f>
        <v>193.14970059880238</v>
      </c>
      <c r="K27" s="10"/>
      <c r="L27" s="10"/>
      <c r="M27" s="14">
        <v>4035.45</v>
      </c>
    </row>
    <row r="28" spans="1:13" ht="48" x14ac:dyDescent="0.25">
      <c r="A28" s="10">
        <v>13</v>
      </c>
      <c r="B28" s="15" t="s">
        <v>34</v>
      </c>
      <c r="C28" s="11">
        <v>7241</v>
      </c>
      <c r="D28" s="10">
        <v>6</v>
      </c>
      <c r="E28" s="10">
        <v>1</v>
      </c>
      <c r="F28" s="10">
        <v>1235</v>
      </c>
      <c r="G28" s="10"/>
      <c r="H28" s="10"/>
      <c r="I28" s="10"/>
      <c r="J28" s="10"/>
      <c r="K28" s="10"/>
      <c r="L28" s="10"/>
      <c r="M28" s="14">
        <f>F28</f>
        <v>1235</v>
      </c>
    </row>
    <row r="29" spans="1:13" ht="36" x14ac:dyDescent="0.25">
      <c r="A29" s="10">
        <v>14</v>
      </c>
      <c r="B29" s="15" t="s">
        <v>35</v>
      </c>
      <c r="C29" s="11">
        <v>7129</v>
      </c>
      <c r="D29" s="10">
        <v>7</v>
      </c>
      <c r="E29" s="10">
        <v>7</v>
      </c>
      <c r="F29" s="10">
        <v>1312</v>
      </c>
      <c r="G29" s="10"/>
      <c r="H29" s="10"/>
      <c r="I29" s="10"/>
      <c r="J29" s="10"/>
      <c r="K29" s="10"/>
      <c r="L29" s="10"/>
      <c r="M29" s="14">
        <f>F29*E29</f>
        <v>9184</v>
      </c>
    </row>
    <row r="30" spans="1:13" ht="24" x14ac:dyDescent="0.25">
      <c r="A30" s="10">
        <v>15</v>
      </c>
      <c r="B30" s="15" t="s">
        <v>36</v>
      </c>
      <c r="C30" s="11">
        <v>7212</v>
      </c>
      <c r="D30" s="10">
        <v>7</v>
      </c>
      <c r="E30" s="10">
        <v>1</v>
      </c>
      <c r="F30" s="10">
        <v>1312</v>
      </c>
      <c r="G30" s="10"/>
      <c r="H30" s="10"/>
      <c r="I30" s="10"/>
      <c r="J30" s="10"/>
      <c r="K30" s="10"/>
      <c r="L30" s="10"/>
      <c r="M30" s="14">
        <f>F30</f>
        <v>1312</v>
      </c>
    </row>
    <row r="31" spans="1:13" ht="36" x14ac:dyDescent="0.25">
      <c r="A31" s="10">
        <v>16</v>
      </c>
      <c r="B31" s="15" t="s">
        <v>37</v>
      </c>
      <c r="C31" s="11">
        <v>7233</v>
      </c>
      <c r="D31" s="10">
        <v>5</v>
      </c>
      <c r="E31" s="10">
        <v>3</v>
      </c>
      <c r="F31" s="10">
        <v>1182</v>
      </c>
      <c r="G31" s="10"/>
      <c r="H31" s="10"/>
      <c r="I31" s="10"/>
      <c r="J31" s="10"/>
      <c r="K31" s="10"/>
      <c r="L31" s="10"/>
      <c r="M31" s="14">
        <f>F31*E31</f>
        <v>3546</v>
      </c>
    </row>
    <row r="32" spans="1:13" ht="24" x14ac:dyDescent="0.25">
      <c r="A32" s="10">
        <v>17</v>
      </c>
      <c r="B32" s="15" t="s">
        <v>38</v>
      </c>
      <c r="C32" s="11">
        <v>7233</v>
      </c>
      <c r="D32" s="10">
        <v>5</v>
      </c>
      <c r="E32" s="10">
        <v>1</v>
      </c>
      <c r="F32" s="10">
        <v>1182</v>
      </c>
      <c r="G32" s="10"/>
      <c r="H32" s="10"/>
      <c r="I32" s="10"/>
      <c r="J32" s="10"/>
      <c r="K32" s="10"/>
      <c r="L32" s="10"/>
      <c r="M32" s="14">
        <f>F32*E32</f>
        <v>1182</v>
      </c>
    </row>
    <row r="33" spans="1:13" ht="24" x14ac:dyDescent="0.25">
      <c r="A33" s="10">
        <v>18</v>
      </c>
      <c r="B33" s="15" t="s">
        <v>39</v>
      </c>
      <c r="C33" s="11">
        <v>7233</v>
      </c>
      <c r="D33" s="10">
        <v>3</v>
      </c>
      <c r="E33" s="10">
        <v>1</v>
      </c>
      <c r="F33" s="10">
        <v>1162</v>
      </c>
      <c r="G33" s="10"/>
      <c r="H33" s="10"/>
      <c r="I33" s="10"/>
      <c r="J33" s="10"/>
      <c r="K33" s="10"/>
      <c r="L33" s="10"/>
      <c r="M33" s="14">
        <f>F33</f>
        <v>1162</v>
      </c>
    </row>
    <row r="34" spans="1:13" x14ac:dyDescent="0.25">
      <c r="A34" s="10">
        <v>19</v>
      </c>
      <c r="B34" s="15" t="s">
        <v>40</v>
      </c>
      <c r="C34" s="11">
        <v>7243</v>
      </c>
      <c r="D34" s="10">
        <v>5</v>
      </c>
      <c r="E34" s="10">
        <v>0.5</v>
      </c>
      <c r="F34" s="10">
        <v>1182</v>
      </c>
      <c r="G34" s="10"/>
      <c r="H34" s="10"/>
      <c r="I34" s="10"/>
      <c r="J34" s="10"/>
      <c r="K34" s="10"/>
      <c r="L34" s="10"/>
      <c r="M34" s="14">
        <f>F34*E34</f>
        <v>591</v>
      </c>
    </row>
    <row r="35" spans="1:13" x14ac:dyDescent="0.25">
      <c r="A35" s="10">
        <v>20</v>
      </c>
      <c r="B35" s="15" t="s">
        <v>41</v>
      </c>
      <c r="C35" s="11">
        <v>9162</v>
      </c>
      <c r="D35" s="10">
        <v>2</v>
      </c>
      <c r="E35" s="10">
        <v>1</v>
      </c>
      <c r="F35" s="10">
        <v>1152</v>
      </c>
      <c r="G35" s="10"/>
      <c r="H35" s="10"/>
      <c r="I35" s="10"/>
      <c r="J35" s="10"/>
      <c r="K35" s="10"/>
      <c r="L35" s="10"/>
      <c r="M35" s="14">
        <f>F35</f>
        <v>1152</v>
      </c>
    </row>
    <row r="36" spans="1:13" x14ac:dyDescent="0.25">
      <c r="A36" s="10">
        <v>21</v>
      </c>
      <c r="B36" s="15" t="s">
        <v>42</v>
      </c>
      <c r="C36" s="11">
        <v>3340</v>
      </c>
      <c r="D36" s="10">
        <v>5</v>
      </c>
      <c r="E36" s="10">
        <v>2</v>
      </c>
      <c r="F36" s="10">
        <v>1182</v>
      </c>
      <c r="G36" s="10"/>
      <c r="H36" s="10"/>
      <c r="I36" s="10"/>
      <c r="J36" s="10"/>
      <c r="K36" s="10"/>
      <c r="L36" s="10"/>
      <c r="M36" s="14">
        <f>F36*E36</f>
        <v>2364</v>
      </c>
    </row>
    <row r="37" spans="1:13" x14ac:dyDescent="0.25">
      <c r="A37" s="10"/>
      <c r="B37" s="10" t="s">
        <v>43</v>
      </c>
      <c r="C37" s="10"/>
      <c r="D37" s="10"/>
      <c r="E37" s="10">
        <f>SUM(E14:E36)</f>
        <v>34</v>
      </c>
      <c r="F37" s="14">
        <f>F14*E14+F15*E15+F16*E16+F18*E18+F19*E19+F20*E20+F21*E21+F22*E22+F24*E24+F25*E25+F26*E26+F27*E27+F28*E28+F29*E29+F30*E30+F31*E31+F32*E32+F33*E33+F34*E34+F35*E35+F36*E36</f>
        <v>42440</v>
      </c>
      <c r="G37" s="10"/>
      <c r="H37" s="14">
        <f>SUM(H14:H36)</f>
        <v>2589.6000000000004</v>
      </c>
      <c r="I37" s="10"/>
      <c r="J37" s="14">
        <v>579.45000000000005</v>
      </c>
      <c r="K37" s="10"/>
      <c r="L37" s="14">
        <f>L25*E25</f>
        <v>230.4</v>
      </c>
      <c r="M37" s="14">
        <f>SUM(M13:M36)</f>
        <v>45839.45</v>
      </c>
    </row>
    <row r="38" spans="1:13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25">
      <c r="A39" s="3" t="s">
        <v>44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25">
      <c r="A40" s="3" t="s">
        <v>45</v>
      </c>
      <c r="B40" s="3"/>
      <c r="C40" s="3"/>
      <c r="D40" s="3"/>
      <c r="E40" s="3"/>
      <c r="F40" s="3"/>
      <c r="G40" s="3" t="s">
        <v>55</v>
      </c>
      <c r="H40" s="3"/>
      <c r="I40" s="3"/>
      <c r="J40" s="3"/>
      <c r="K40" s="3"/>
      <c r="L40" s="3"/>
      <c r="M40" s="2"/>
    </row>
  </sheetData>
  <mergeCells count="13">
    <mergeCell ref="A23:B23"/>
    <mergeCell ref="G8:H10"/>
    <mergeCell ref="I8:J10"/>
    <mergeCell ref="K8:L10"/>
    <mergeCell ref="M8:M11"/>
    <mergeCell ref="A13:B13"/>
    <mergeCell ref="A17:B17"/>
    <mergeCell ref="A8:A11"/>
    <mergeCell ref="B8:B11"/>
    <mergeCell ref="C8:C11"/>
    <mergeCell ref="D8:D11"/>
    <mergeCell ref="E8:E11"/>
    <mergeCell ref="F8:F11"/>
  </mergeCells>
  <phoneticPr fontId="11" type="noConversion"/>
  <pageMargins left="0.51181102362204722" right="0.31496062992125984" top="0.39370078740157483" bottom="0.35433070866141736" header="0.31496062992125984" footer="0.31496062992125984"/>
  <pageSetup paperSize="9" scale="77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opLeftCell="A16" zoomScale="80" zoomScaleNormal="80" workbookViewId="0">
      <selection activeCell="R16" sqref="R16"/>
    </sheetView>
  </sheetViews>
  <sheetFormatPr defaultRowHeight="15" x14ac:dyDescent="0.25"/>
  <cols>
    <col min="1" max="1" width="4.85546875" customWidth="1"/>
    <col min="2" max="2" width="22.140625" customWidth="1"/>
    <col min="3" max="3" width="7.42578125" customWidth="1"/>
    <col min="4" max="4" width="7.140625" customWidth="1"/>
    <col min="5" max="5" width="8" customWidth="1"/>
    <col min="6" max="6" width="10.7109375" customWidth="1"/>
    <col min="7" max="7" width="9" customWidth="1"/>
    <col min="8" max="8" width="8.28515625" customWidth="1"/>
    <col min="9" max="10" width="8.85546875" customWidth="1"/>
    <col min="11" max="11" width="8.5703125" customWidth="1"/>
    <col min="12" max="12" width="8.7109375" customWidth="1"/>
    <col min="13" max="13" width="12.85546875" customWidth="1"/>
  </cols>
  <sheetData>
    <row r="1" spans="1:15" x14ac:dyDescent="0.25">
      <c r="A1" s="1" t="s">
        <v>54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</row>
    <row r="2" spans="1:15" x14ac:dyDescent="0.25">
      <c r="A2" s="4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</row>
    <row r="3" spans="1:15" x14ac:dyDescent="0.25">
      <c r="A3" s="2"/>
      <c r="B3" s="4" t="s">
        <v>2</v>
      </c>
      <c r="C3" s="4"/>
      <c r="D3" s="2"/>
      <c r="E3" s="2"/>
      <c r="F3" s="2"/>
      <c r="G3" s="2"/>
      <c r="H3" s="5" t="s">
        <v>53</v>
      </c>
      <c r="I3" s="5"/>
      <c r="J3" s="5"/>
      <c r="K3" s="5"/>
      <c r="L3" s="5"/>
      <c r="M3" s="5"/>
      <c r="N3" s="5"/>
      <c r="O3" s="5"/>
    </row>
    <row r="4" spans="1:15" x14ac:dyDescent="0.25">
      <c r="A4" s="4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</row>
    <row r="5" spans="1:15" x14ac:dyDescent="0.25">
      <c r="A5" s="4" t="s">
        <v>47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</row>
    <row r="6" spans="1:15" x14ac:dyDescent="0.25">
      <c r="A6" s="6"/>
      <c r="B6" s="7" t="s">
        <v>52</v>
      </c>
      <c r="C6" s="7"/>
      <c r="D6" s="7"/>
      <c r="E6" s="7"/>
      <c r="F6" s="7"/>
      <c r="G6" s="7"/>
      <c r="H6" s="7"/>
      <c r="I6" s="7"/>
      <c r="J6" s="7"/>
      <c r="K6" s="7"/>
      <c r="L6" s="7"/>
      <c r="M6" s="3"/>
    </row>
    <row r="7" spans="1:15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 t="s">
        <v>48</v>
      </c>
      <c r="K7" s="3"/>
      <c r="L7" s="3"/>
      <c r="M7" s="3"/>
    </row>
    <row r="8" spans="1:15" x14ac:dyDescent="0.25">
      <c r="A8" s="166" t="s">
        <v>7</v>
      </c>
      <c r="B8" s="175" t="s">
        <v>8</v>
      </c>
      <c r="C8" s="175" t="s">
        <v>9</v>
      </c>
      <c r="D8" s="171" t="s">
        <v>10</v>
      </c>
      <c r="E8" s="171" t="s">
        <v>11</v>
      </c>
      <c r="F8" s="171" t="s">
        <v>12</v>
      </c>
      <c r="G8" s="166" t="s">
        <v>13</v>
      </c>
      <c r="H8" s="166"/>
      <c r="I8" s="160" t="s">
        <v>14</v>
      </c>
      <c r="J8" s="161"/>
      <c r="K8" s="166" t="s">
        <v>15</v>
      </c>
      <c r="L8" s="166"/>
      <c r="M8" s="167" t="s">
        <v>16</v>
      </c>
    </row>
    <row r="9" spans="1:15" x14ac:dyDescent="0.25">
      <c r="A9" s="166"/>
      <c r="B9" s="176"/>
      <c r="C9" s="176"/>
      <c r="D9" s="172"/>
      <c r="E9" s="172"/>
      <c r="F9" s="172"/>
      <c r="G9" s="166"/>
      <c r="H9" s="166"/>
      <c r="I9" s="162"/>
      <c r="J9" s="163"/>
      <c r="K9" s="166"/>
      <c r="L9" s="166"/>
      <c r="M9" s="168"/>
    </row>
    <row r="10" spans="1:15" x14ac:dyDescent="0.25">
      <c r="A10" s="166"/>
      <c r="B10" s="176"/>
      <c r="C10" s="176"/>
      <c r="D10" s="172"/>
      <c r="E10" s="172"/>
      <c r="F10" s="172"/>
      <c r="G10" s="166"/>
      <c r="H10" s="166"/>
      <c r="I10" s="164"/>
      <c r="J10" s="165"/>
      <c r="K10" s="166"/>
      <c r="L10" s="166"/>
      <c r="M10" s="168"/>
    </row>
    <row r="11" spans="1:15" x14ac:dyDescent="0.25">
      <c r="A11" s="174"/>
      <c r="B11" s="177"/>
      <c r="C11" s="177"/>
      <c r="D11" s="173"/>
      <c r="E11" s="173"/>
      <c r="F11" s="173"/>
      <c r="G11" s="8" t="s">
        <v>17</v>
      </c>
      <c r="H11" s="8" t="s">
        <v>18</v>
      </c>
      <c r="I11" s="8" t="s">
        <v>17</v>
      </c>
      <c r="J11" s="8" t="s">
        <v>18</v>
      </c>
      <c r="K11" s="9" t="s">
        <v>17</v>
      </c>
      <c r="L11" s="9" t="s">
        <v>18</v>
      </c>
      <c r="M11" s="168"/>
    </row>
    <row r="12" spans="1:15" x14ac:dyDescent="0.25">
      <c r="A12" s="10">
        <v>1</v>
      </c>
      <c r="B12" s="10">
        <v>2</v>
      </c>
      <c r="C12" s="11"/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2">
        <v>8</v>
      </c>
      <c r="J12" s="12">
        <v>9</v>
      </c>
      <c r="K12" s="10">
        <v>10</v>
      </c>
      <c r="L12" s="10">
        <v>11</v>
      </c>
      <c r="M12" s="10">
        <v>12</v>
      </c>
    </row>
    <row r="13" spans="1:15" x14ac:dyDescent="0.25">
      <c r="A13" s="169" t="s">
        <v>19</v>
      </c>
      <c r="B13" s="170"/>
      <c r="C13" s="13"/>
      <c r="D13" s="10"/>
      <c r="E13" s="10"/>
      <c r="F13" s="10"/>
      <c r="G13" s="10"/>
      <c r="H13" s="14"/>
      <c r="I13" s="10"/>
      <c r="J13" s="10"/>
      <c r="K13" s="15"/>
      <c r="L13" s="15"/>
      <c r="M13" s="14"/>
    </row>
    <row r="14" spans="1:15" x14ac:dyDescent="0.25">
      <c r="A14" s="10">
        <v>1</v>
      </c>
      <c r="B14" s="15" t="s">
        <v>20</v>
      </c>
      <c r="C14" s="11">
        <v>1210.0999999999999</v>
      </c>
      <c r="D14" s="10">
        <v>11</v>
      </c>
      <c r="E14" s="10">
        <v>1</v>
      </c>
      <c r="F14" s="10">
        <v>1653</v>
      </c>
      <c r="G14" s="10">
        <v>50</v>
      </c>
      <c r="H14" s="14">
        <f>F14*G14%</f>
        <v>826.5</v>
      </c>
      <c r="I14" s="15"/>
      <c r="J14" s="10"/>
      <c r="K14" s="10"/>
      <c r="L14" s="10"/>
      <c r="M14" s="14">
        <f>F14+H14</f>
        <v>2479.5</v>
      </c>
    </row>
    <row r="15" spans="1:15" x14ac:dyDescent="0.25">
      <c r="A15" s="10">
        <v>2</v>
      </c>
      <c r="B15" s="15" t="s">
        <v>21</v>
      </c>
      <c r="C15" s="11">
        <v>1223.0999999999999</v>
      </c>
      <c r="D15" s="10">
        <v>10</v>
      </c>
      <c r="E15" s="10">
        <v>1</v>
      </c>
      <c r="F15" s="10">
        <v>1527</v>
      </c>
      <c r="G15" s="10">
        <v>50</v>
      </c>
      <c r="H15" s="14">
        <f>F15*G15%</f>
        <v>763.5</v>
      </c>
      <c r="I15" s="10"/>
      <c r="J15" s="10"/>
      <c r="K15" s="10"/>
      <c r="L15" s="10"/>
      <c r="M15" s="14">
        <f>F15+H15</f>
        <v>2290.5</v>
      </c>
    </row>
    <row r="16" spans="1:15" x14ac:dyDescent="0.25">
      <c r="A16" s="10">
        <v>3</v>
      </c>
      <c r="B16" s="15" t="s">
        <v>22</v>
      </c>
      <c r="C16" s="11">
        <v>1222.0999999999999</v>
      </c>
      <c r="D16" s="10">
        <v>10</v>
      </c>
      <c r="E16" s="10">
        <v>1</v>
      </c>
      <c r="F16" s="10">
        <v>1527</v>
      </c>
      <c r="G16" s="10">
        <v>30</v>
      </c>
      <c r="H16" s="14">
        <f>F16*G16%</f>
        <v>458.09999999999997</v>
      </c>
      <c r="I16" s="10"/>
      <c r="J16" s="10"/>
      <c r="K16" s="10"/>
      <c r="L16" s="10"/>
      <c r="M16" s="14">
        <f>F16+H16</f>
        <v>1985.1</v>
      </c>
    </row>
    <row r="17" spans="1:13" x14ac:dyDescent="0.25">
      <c r="A17" s="169" t="s">
        <v>23</v>
      </c>
      <c r="B17" s="170"/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14"/>
    </row>
    <row r="18" spans="1:13" x14ac:dyDescent="0.25">
      <c r="A18" s="16">
        <v>4</v>
      </c>
      <c r="B18" s="17" t="s">
        <v>24</v>
      </c>
      <c r="C18" s="18">
        <v>1239</v>
      </c>
      <c r="D18" s="16">
        <v>8</v>
      </c>
      <c r="E18" s="16">
        <v>1</v>
      </c>
      <c r="F18" s="10">
        <v>1376</v>
      </c>
      <c r="G18" s="16">
        <v>20</v>
      </c>
      <c r="H18" s="19">
        <f>F18*G18%</f>
        <v>275.2</v>
      </c>
      <c r="I18" s="9"/>
      <c r="J18" s="9"/>
      <c r="K18" s="9"/>
      <c r="L18" s="9"/>
      <c r="M18" s="14">
        <f>F18+H18</f>
        <v>1651.2</v>
      </c>
    </row>
    <row r="19" spans="1:13" x14ac:dyDescent="0.25">
      <c r="A19" s="10">
        <v>5</v>
      </c>
      <c r="B19" s="15" t="s">
        <v>25</v>
      </c>
      <c r="C19" s="11">
        <v>4211</v>
      </c>
      <c r="D19" s="10">
        <v>5</v>
      </c>
      <c r="E19" s="10">
        <v>1.5</v>
      </c>
      <c r="F19" s="10">
        <v>1169</v>
      </c>
      <c r="G19" s="10"/>
      <c r="H19" s="10"/>
      <c r="I19" s="10"/>
      <c r="J19" s="10"/>
      <c r="K19" s="10"/>
      <c r="L19" s="10"/>
      <c r="M19" s="14">
        <f>F19*E19</f>
        <v>1753.5</v>
      </c>
    </row>
    <row r="20" spans="1:13" x14ac:dyDescent="0.25">
      <c r="A20" s="10">
        <v>6</v>
      </c>
      <c r="B20" s="15" t="s">
        <v>26</v>
      </c>
      <c r="C20" s="11">
        <v>9411</v>
      </c>
      <c r="D20" s="10">
        <v>2</v>
      </c>
      <c r="E20" s="10">
        <v>1</v>
      </c>
      <c r="F20" s="10">
        <v>1147</v>
      </c>
      <c r="G20" s="10">
        <v>20</v>
      </c>
      <c r="H20" s="14">
        <f>F20*G20%</f>
        <v>229.4</v>
      </c>
      <c r="I20" s="10"/>
      <c r="J20" s="10"/>
      <c r="K20" s="10"/>
      <c r="L20" s="10"/>
      <c r="M20" s="14">
        <f>F20+H20</f>
        <v>1376.4</v>
      </c>
    </row>
    <row r="21" spans="1:13" x14ac:dyDescent="0.25">
      <c r="A21" s="10">
        <v>7</v>
      </c>
      <c r="B21" s="15" t="s">
        <v>27</v>
      </c>
      <c r="C21" s="11">
        <v>4115</v>
      </c>
      <c r="D21" s="10">
        <v>5</v>
      </c>
      <c r="E21" s="10">
        <v>1</v>
      </c>
      <c r="F21" s="10">
        <v>1169</v>
      </c>
      <c r="G21" s="10"/>
      <c r="H21" s="10"/>
      <c r="I21" s="10"/>
      <c r="J21" s="10"/>
      <c r="K21" s="10"/>
      <c r="L21" s="10"/>
      <c r="M21" s="14">
        <f>F21</f>
        <v>1169</v>
      </c>
    </row>
    <row r="22" spans="1:13" x14ac:dyDescent="0.25">
      <c r="A22" s="10">
        <v>8</v>
      </c>
      <c r="B22" s="15" t="s">
        <v>28</v>
      </c>
      <c r="C22" s="11">
        <v>4190</v>
      </c>
      <c r="D22" s="10">
        <v>5</v>
      </c>
      <c r="E22" s="10">
        <v>0.5</v>
      </c>
      <c r="F22" s="10">
        <v>1169</v>
      </c>
      <c r="G22" s="10"/>
      <c r="H22" s="10"/>
      <c r="I22" s="10"/>
      <c r="J22" s="10"/>
      <c r="K22" s="10"/>
      <c r="L22" s="10"/>
      <c r="M22" s="14">
        <f>F22*E22</f>
        <v>584.5</v>
      </c>
    </row>
    <row r="23" spans="1:13" x14ac:dyDescent="0.25">
      <c r="A23" s="10">
        <v>9</v>
      </c>
      <c r="B23" s="15" t="s">
        <v>29</v>
      </c>
      <c r="C23" s="11">
        <v>3471</v>
      </c>
      <c r="D23" s="10">
        <v>5</v>
      </c>
      <c r="E23" s="10">
        <v>1</v>
      </c>
      <c r="F23" s="10">
        <v>1169</v>
      </c>
      <c r="G23" s="10"/>
      <c r="H23" s="10"/>
      <c r="I23" s="10"/>
      <c r="J23" s="10"/>
      <c r="K23" s="10"/>
      <c r="L23" s="14"/>
      <c r="M23" s="14">
        <f>F23</f>
        <v>1169</v>
      </c>
    </row>
    <row r="24" spans="1:13" x14ac:dyDescent="0.25">
      <c r="A24" s="169" t="s">
        <v>30</v>
      </c>
      <c r="B24" s="170"/>
      <c r="C24" s="13"/>
      <c r="D24" s="10"/>
      <c r="E24" s="10"/>
      <c r="F24" s="10"/>
      <c r="G24" s="10"/>
      <c r="H24" s="10"/>
      <c r="I24" s="10"/>
      <c r="J24" s="10"/>
      <c r="K24" s="10"/>
      <c r="L24" s="10"/>
      <c r="M24" s="14"/>
    </row>
    <row r="25" spans="1:13" x14ac:dyDescent="0.25">
      <c r="A25" s="10">
        <v>10</v>
      </c>
      <c r="B25" s="15" t="s">
        <v>31</v>
      </c>
      <c r="C25" s="11">
        <v>4222</v>
      </c>
      <c r="D25" s="10">
        <v>5</v>
      </c>
      <c r="E25" s="10">
        <v>0.5</v>
      </c>
      <c r="F25" s="10">
        <v>1169</v>
      </c>
      <c r="G25" s="10"/>
      <c r="H25" s="10"/>
      <c r="I25" s="10"/>
      <c r="J25" s="14"/>
      <c r="K25" s="10"/>
      <c r="L25" s="10"/>
      <c r="M25" s="14">
        <f>F25*E25</f>
        <v>584.5</v>
      </c>
    </row>
    <row r="26" spans="1:13" ht="24" x14ac:dyDescent="0.25">
      <c r="A26" s="10">
        <v>11</v>
      </c>
      <c r="B26" s="15" t="s">
        <v>32</v>
      </c>
      <c r="C26" s="11">
        <v>9132</v>
      </c>
      <c r="D26" s="10">
        <v>2</v>
      </c>
      <c r="E26" s="10">
        <v>2</v>
      </c>
      <c r="F26" s="10">
        <v>1147</v>
      </c>
      <c r="G26" s="10"/>
      <c r="H26" s="10"/>
      <c r="I26" s="10"/>
      <c r="J26" s="10"/>
      <c r="K26" s="10">
        <v>10</v>
      </c>
      <c r="L26" s="14">
        <f>F26*K26%</f>
        <v>114.7</v>
      </c>
      <c r="M26" s="14">
        <f>F26*E26+L26*E26</f>
        <v>2523.4</v>
      </c>
    </row>
    <row r="27" spans="1:13" ht="24" x14ac:dyDescent="0.25">
      <c r="A27" s="10">
        <v>12</v>
      </c>
      <c r="B27" s="15" t="s">
        <v>32</v>
      </c>
      <c r="C27" s="11">
        <v>9132</v>
      </c>
      <c r="D27" s="10">
        <v>2</v>
      </c>
      <c r="E27" s="10">
        <v>2</v>
      </c>
      <c r="F27" s="10">
        <v>1147</v>
      </c>
      <c r="G27" s="10"/>
      <c r="H27" s="10"/>
      <c r="I27" s="10"/>
      <c r="J27" s="10"/>
      <c r="K27" s="10"/>
      <c r="L27" s="10"/>
      <c r="M27" s="14">
        <f>F27*E27</f>
        <v>2294</v>
      </c>
    </row>
    <row r="28" spans="1:13" x14ac:dyDescent="0.25">
      <c r="A28" s="10">
        <v>13</v>
      </c>
      <c r="B28" s="15" t="s">
        <v>33</v>
      </c>
      <c r="C28" s="11">
        <v>9152</v>
      </c>
      <c r="D28" s="10">
        <v>2</v>
      </c>
      <c r="E28" s="10">
        <v>3</v>
      </c>
      <c r="F28" s="10">
        <v>1147</v>
      </c>
      <c r="G28" s="10"/>
      <c r="H28" s="10"/>
      <c r="I28" s="10">
        <v>35</v>
      </c>
      <c r="J28" s="14">
        <f>F28/167*80*I28%</f>
        <v>192.31137724550896</v>
      </c>
      <c r="K28" s="10"/>
      <c r="L28" s="10"/>
      <c r="M28" s="14">
        <v>4017.93</v>
      </c>
    </row>
    <row r="29" spans="1:13" ht="48" x14ac:dyDescent="0.25">
      <c r="A29" s="10">
        <v>14</v>
      </c>
      <c r="B29" s="15" t="s">
        <v>34</v>
      </c>
      <c r="C29" s="11">
        <v>7241</v>
      </c>
      <c r="D29" s="10">
        <v>6</v>
      </c>
      <c r="E29" s="10">
        <v>1</v>
      </c>
      <c r="F29" s="10">
        <v>1217</v>
      </c>
      <c r="G29" s="10"/>
      <c r="H29" s="10"/>
      <c r="I29" s="10"/>
      <c r="J29" s="10"/>
      <c r="K29" s="10"/>
      <c r="L29" s="10"/>
      <c r="M29" s="14">
        <f>F29</f>
        <v>1217</v>
      </c>
    </row>
    <row r="30" spans="1:13" ht="36" x14ac:dyDescent="0.25">
      <c r="A30" s="10">
        <v>15</v>
      </c>
      <c r="B30" s="15" t="s">
        <v>35</v>
      </c>
      <c r="C30" s="11">
        <v>7129</v>
      </c>
      <c r="D30" s="10">
        <v>7</v>
      </c>
      <c r="E30" s="10">
        <v>7</v>
      </c>
      <c r="F30" s="10">
        <v>1292</v>
      </c>
      <c r="G30" s="10"/>
      <c r="H30" s="10"/>
      <c r="I30" s="10"/>
      <c r="J30" s="10"/>
      <c r="K30" s="10"/>
      <c r="L30" s="10"/>
      <c r="M30" s="14">
        <f>F30*E30</f>
        <v>9044</v>
      </c>
    </row>
    <row r="31" spans="1:13" ht="24" x14ac:dyDescent="0.25">
      <c r="A31" s="10">
        <v>16</v>
      </c>
      <c r="B31" s="15" t="s">
        <v>36</v>
      </c>
      <c r="C31" s="11">
        <v>7212</v>
      </c>
      <c r="D31" s="10">
        <v>7</v>
      </c>
      <c r="E31" s="10">
        <v>1</v>
      </c>
      <c r="F31" s="10">
        <v>1292</v>
      </c>
      <c r="G31" s="10"/>
      <c r="H31" s="10"/>
      <c r="I31" s="10"/>
      <c r="J31" s="10"/>
      <c r="K31" s="10"/>
      <c r="L31" s="10"/>
      <c r="M31" s="14">
        <f>F31</f>
        <v>1292</v>
      </c>
    </row>
    <row r="32" spans="1:13" ht="36" x14ac:dyDescent="0.25">
      <c r="A32" s="10">
        <v>17</v>
      </c>
      <c r="B32" s="15" t="s">
        <v>37</v>
      </c>
      <c r="C32" s="11">
        <v>7233</v>
      </c>
      <c r="D32" s="10">
        <v>5</v>
      </c>
      <c r="E32" s="10">
        <v>3</v>
      </c>
      <c r="F32" s="10">
        <v>1169</v>
      </c>
      <c r="G32" s="10"/>
      <c r="H32" s="10"/>
      <c r="I32" s="10"/>
      <c r="J32" s="10"/>
      <c r="K32" s="10"/>
      <c r="L32" s="10"/>
      <c r="M32" s="14">
        <f>F32*E32</f>
        <v>3507</v>
      </c>
    </row>
    <row r="33" spans="1:13" ht="24" x14ac:dyDescent="0.25">
      <c r="A33" s="10">
        <v>18</v>
      </c>
      <c r="B33" s="15" t="s">
        <v>38</v>
      </c>
      <c r="C33" s="11">
        <v>7233</v>
      </c>
      <c r="D33" s="10">
        <v>5</v>
      </c>
      <c r="E33" s="10">
        <v>1</v>
      </c>
      <c r="F33" s="10">
        <v>1169</v>
      </c>
      <c r="G33" s="10"/>
      <c r="H33" s="10"/>
      <c r="I33" s="10"/>
      <c r="J33" s="10"/>
      <c r="K33" s="10"/>
      <c r="L33" s="10"/>
      <c r="M33" s="14">
        <f>F33*E33</f>
        <v>1169</v>
      </c>
    </row>
    <row r="34" spans="1:13" ht="24" x14ac:dyDescent="0.25">
      <c r="A34" s="10">
        <v>19</v>
      </c>
      <c r="B34" s="15" t="s">
        <v>39</v>
      </c>
      <c r="C34" s="11">
        <v>7233</v>
      </c>
      <c r="D34" s="10">
        <v>3</v>
      </c>
      <c r="E34" s="10">
        <v>1</v>
      </c>
      <c r="F34" s="10">
        <v>1149</v>
      </c>
      <c r="G34" s="10"/>
      <c r="H34" s="10"/>
      <c r="I34" s="10"/>
      <c r="J34" s="10"/>
      <c r="K34" s="10"/>
      <c r="L34" s="10"/>
      <c r="M34" s="14">
        <f>F34</f>
        <v>1149</v>
      </c>
    </row>
    <row r="35" spans="1:13" x14ac:dyDescent="0.25">
      <c r="A35" s="10">
        <v>20</v>
      </c>
      <c r="B35" s="15" t="s">
        <v>40</v>
      </c>
      <c r="C35" s="11">
        <v>7243</v>
      </c>
      <c r="D35" s="10">
        <v>5</v>
      </c>
      <c r="E35" s="10">
        <v>0.5</v>
      </c>
      <c r="F35" s="10">
        <v>1169</v>
      </c>
      <c r="G35" s="10"/>
      <c r="H35" s="10"/>
      <c r="I35" s="10"/>
      <c r="J35" s="10"/>
      <c r="K35" s="10"/>
      <c r="L35" s="10"/>
      <c r="M35" s="14">
        <f>F35*E35</f>
        <v>584.5</v>
      </c>
    </row>
    <row r="36" spans="1:13" x14ac:dyDescent="0.25">
      <c r="A36" s="10">
        <v>21</v>
      </c>
      <c r="B36" s="15" t="s">
        <v>41</v>
      </c>
      <c r="C36" s="11">
        <v>9162</v>
      </c>
      <c r="D36" s="10">
        <v>2</v>
      </c>
      <c r="E36" s="10">
        <v>1</v>
      </c>
      <c r="F36" s="10">
        <v>1147</v>
      </c>
      <c r="G36" s="10"/>
      <c r="H36" s="10"/>
      <c r="I36" s="10"/>
      <c r="J36" s="10"/>
      <c r="K36" s="10"/>
      <c r="L36" s="10"/>
      <c r="M36" s="14">
        <f>F36</f>
        <v>1147</v>
      </c>
    </row>
    <row r="37" spans="1:13" x14ac:dyDescent="0.25">
      <c r="A37" s="10">
        <v>22</v>
      </c>
      <c r="B37" s="15" t="s">
        <v>42</v>
      </c>
      <c r="C37" s="11">
        <v>3340</v>
      </c>
      <c r="D37" s="10">
        <v>5</v>
      </c>
      <c r="E37" s="10">
        <v>2</v>
      </c>
      <c r="F37" s="10">
        <v>1169</v>
      </c>
      <c r="G37" s="10"/>
      <c r="H37" s="10"/>
      <c r="I37" s="10"/>
      <c r="J37" s="10"/>
      <c r="K37" s="10"/>
      <c r="L37" s="10"/>
      <c r="M37" s="14">
        <f>F37*E37</f>
        <v>2338</v>
      </c>
    </row>
    <row r="38" spans="1:13" x14ac:dyDescent="0.25">
      <c r="A38" s="10"/>
      <c r="B38" s="10" t="s">
        <v>43</v>
      </c>
      <c r="C38" s="10"/>
      <c r="D38" s="10"/>
      <c r="E38" s="10">
        <f>SUM(E14:E37)</f>
        <v>34</v>
      </c>
      <c r="F38" s="14">
        <f>F14*E14+F15*E15+F16*E16+F18*E18+F19*E19+F20*E20+F21*E21+F22*E22+F23*E23+F25*E25+F26*E26+F27*E27+F28*E28+F29*E29+F30*E30+F31*E31+F32*E32+F33*E33+F34*E34+F35*E35+F36*E36+F37*E37</f>
        <v>41967</v>
      </c>
      <c r="G38" s="10"/>
      <c r="H38" s="14">
        <f>SUM(H14:H37)</f>
        <v>2552.6999999999998</v>
      </c>
      <c r="I38" s="10"/>
      <c r="J38" s="14">
        <v>576.92999999999995</v>
      </c>
      <c r="K38" s="10"/>
      <c r="L38" s="14">
        <f>L26*E26</f>
        <v>229.4</v>
      </c>
      <c r="M38" s="14">
        <f>SUM(M13:M37)</f>
        <v>45326.03</v>
      </c>
    </row>
    <row r="39" spans="1:13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25">
      <c r="A40" s="3" t="s">
        <v>44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5">
      <c r="A41" s="3" t="s">
        <v>45</v>
      </c>
      <c r="B41" s="3"/>
      <c r="C41" s="3"/>
      <c r="D41" s="3"/>
      <c r="E41" s="3"/>
      <c r="F41" s="3"/>
      <c r="G41" s="3" t="s">
        <v>46</v>
      </c>
      <c r="H41" s="3"/>
      <c r="I41" s="3"/>
      <c r="J41" s="3"/>
      <c r="K41" s="3"/>
      <c r="L41" s="3"/>
      <c r="M41" s="2"/>
    </row>
  </sheetData>
  <mergeCells count="13">
    <mergeCell ref="A24:B24"/>
    <mergeCell ref="G8:H10"/>
    <mergeCell ref="I8:J10"/>
    <mergeCell ref="K8:L10"/>
    <mergeCell ref="M8:M11"/>
    <mergeCell ref="A13:B13"/>
    <mergeCell ref="A17:B17"/>
    <mergeCell ref="A8:A11"/>
    <mergeCell ref="B8:B11"/>
    <mergeCell ref="C8:C11"/>
    <mergeCell ref="D8:D11"/>
    <mergeCell ref="E8:E11"/>
    <mergeCell ref="F8:F11"/>
  </mergeCells>
  <phoneticPr fontId="11" type="noConversion"/>
  <pageMargins left="0.51181102362204722" right="0.31496062992125984" top="0.39370078740157483" bottom="0.35433070866141736" header="0.31496062992125984" footer="0.31496062992125984"/>
  <pageSetup paperSize="9" scale="7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01.04.2017</vt:lpstr>
      <vt:lpstr>01.01.2017</vt:lpstr>
      <vt:lpstr>01.10</vt:lpstr>
      <vt:lpstr>03.01.2</vt:lpstr>
      <vt:lpstr>01.01.2</vt:lpstr>
      <vt:lpstr>01.12</vt:lpstr>
      <vt:lpstr>по дек</vt:lpstr>
      <vt:lpstr>03.01</vt:lpstr>
      <vt:lpstr>по дек1</vt:lpstr>
      <vt:lpstr>01.01</vt:lpstr>
      <vt:lpstr>Лист1</vt:lpstr>
      <vt:lpstr>'01.04.2017'!Область_печати</vt:lpstr>
    </vt:vector>
  </TitlesOfParts>
  <Company>Отдел по делам молдежи, семьи и спорта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Задорожняя А.П.</dc:creator>
  <cp:lastModifiedBy>User</cp:lastModifiedBy>
  <cp:lastPrinted>2019-10-11T06:15:59Z</cp:lastPrinted>
  <dcterms:created xsi:type="dcterms:W3CDTF">2012-12-17T07:32:00Z</dcterms:created>
  <dcterms:modified xsi:type="dcterms:W3CDTF">2019-10-11T06:17:39Z</dcterms:modified>
</cp:coreProperties>
</file>