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/>
  </bookViews>
  <sheets>
    <sheet name="01.04.2017" sheetId="12" r:id="rId1"/>
    <sheet name="01.01.2017" sheetId="11" r:id="rId2"/>
    <sheet name="01.10" sheetId="10" r:id="rId3"/>
    <sheet name="03.01.2" sheetId="7" r:id="rId4"/>
    <sheet name="01.01.2" sheetId="6" r:id="rId5"/>
    <sheet name="01.12" sheetId="2" r:id="rId6"/>
    <sheet name="по дек" sheetId="4" r:id="rId7"/>
    <sheet name="03.01" sheetId="3" r:id="rId8"/>
    <sheet name="по дек1" sheetId="5" r:id="rId9"/>
    <sheet name="01.01" sheetId="1" r:id="rId10"/>
    <sheet name="Лист1" sheetId="8" r:id="rId11"/>
  </sheets>
  <calcPr calcId="162913"/>
</workbook>
</file>

<file path=xl/calcChain.xml><?xml version="1.0" encoding="utf-8"?>
<calcChain xmlns="http://schemas.openxmlformats.org/spreadsheetml/2006/main">
  <c r="G31" i="12"/>
  <c r="G43" s="1"/>
  <c r="K31"/>
  <c r="T31"/>
  <c r="T43" s="1"/>
  <c r="G41" l="1"/>
  <c r="G40"/>
  <c r="G39"/>
  <c r="T39" s="1"/>
  <c r="G38"/>
  <c r="T38" s="1"/>
  <c r="G37"/>
  <c r="T37" s="1"/>
  <c r="O36"/>
  <c r="T36" s="1"/>
  <c r="G36"/>
  <c r="T35"/>
  <c r="G35"/>
  <c r="Q42"/>
  <c r="Q43" s="1"/>
  <c r="G34"/>
  <c r="G27" i="11"/>
  <c r="N27" s="1"/>
  <c r="N25"/>
  <c r="E35"/>
  <c r="K26"/>
  <c r="N26" s="1"/>
  <c r="E17"/>
  <c r="I34"/>
  <c r="I35" s="1"/>
  <c r="G24"/>
  <c r="M24"/>
  <c r="M35" s="1"/>
  <c r="M36" s="1"/>
  <c r="G34"/>
  <c r="G33"/>
  <c r="N33" s="1"/>
  <c r="G32"/>
  <c r="N32" s="1"/>
  <c r="G31"/>
  <c r="N31" s="1"/>
  <c r="G30"/>
  <c r="N30" s="1"/>
  <c r="G29"/>
  <c r="N29" s="1"/>
  <c r="G28"/>
  <c r="N28" s="1"/>
  <c r="G26"/>
  <c r="G25"/>
  <c r="E22"/>
  <c r="G21"/>
  <c r="N21" s="1"/>
  <c r="G20"/>
  <c r="N20" s="1"/>
  <c r="G19"/>
  <c r="N19" s="1"/>
  <c r="I16"/>
  <c r="I15"/>
  <c r="G16"/>
  <c r="N16" s="1"/>
  <c r="G15"/>
  <c r="M14" i="10"/>
  <c r="M15"/>
  <c r="M16"/>
  <c r="M18"/>
  <c r="M19"/>
  <c r="M20"/>
  <c r="M21"/>
  <c r="M22"/>
  <c r="M24"/>
  <c r="L25"/>
  <c r="M25" s="1"/>
  <c r="M26"/>
  <c r="J27"/>
  <c r="M28"/>
  <c r="M29"/>
  <c r="M30"/>
  <c r="M31"/>
  <c r="M32"/>
  <c r="M33"/>
  <c r="M34"/>
  <c r="M35"/>
  <c r="M36"/>
  <c r="E37"/>
  <c r="F37"/>
  <c r="F37" i="3"/>
  <c r="F37" i="7"/>
  <c r="E37"/>
  <c r="M36"/>
  <c r="M35"/>
  <c r="M34"/>
  <c r="M33"/>
  <c r="M32"/>
  <c r="M31"/>
  <c r="M30"/>
  <c r="M29"/>
  <c r="M28"/>
  <c r="J27"/>
  <c r="M26"/>
  <c r="L25"/>
  <c r="L37" s="1"/>
  <c r="M24"/>
  <c r="M22"/>
  <c r="M21"/>
  <c r="M20"/>
  <c r="H19"/>
  <c r="M19" s="1"/>
  <c r="H18"/>
  <c r="M18" s="1"/>
  <c r="H16"/>
  <c r="M16" s="1"/>
  <c r="H15"/>
  <c r="M15" s="1"/>
  <c r="H14"/>
  <c r="M14" s="1"/>
  <c r="F38" i="6"/>
  <c r="E38"/>
  <c r="M37"/>
  <c r="M36"/>
  <c r="M35"/>
  <c r="M34"/>
  <c r="M33"/>
  <c r="M32"/>
  <c r="M31"/>
  <c r="M30"/>
  <c r="M29"/>
  <c r="J28"/>
  <c r="M27"/>
  <c r="L26"/>
  <c r="L38" s="1"/>
  <c r="M25"/>
  <c r="M23"/>
  <c r="M22"/>
  <c r="M21"/>
  <c r="H20"/>
  <c r="M20" s="1"/>
  <c r="M19"/>
  <c r="H18"/>
  <c r="M18" s="1"/>
  <c r="H16"/>
  <c r="M16" s="1"/>
  <c r="H15"/>
  <c r="M15" s="1"/>
  <c r="H14"/>
  <c r="M25" i="7"/>
  <c r="M14" i="6"/>
  <c r="M26"/>
  <c r="F37" i="4"/>
  <c r="F38" i="5"/>
  <c r="E38"/>
  <c r="M37"/>
  <c r="M36"/>
  <c r="M35"/>
  <c r="M34"/>
  <c r="M33"/>
  <c r="M32"/>
  <c r="M31"/>
  <c r="M30"/>
  <c r="M29"/>
  <c r="J28"/>
  <c r="M27"/>
  <c r="L26"/>
  <c r="L38" s="1"/>
  <c r="M25"/>
  <c r="M23"/>
  <c r="M22"/>
  <c r="M21"/>
  <c r="H20"/>
  <c r="M20" s="1"/>
  <c r="M19"/>
  <c r="H18"/>
  <c r="M18" s="1"/>
  <c r="H16"/>
  <c r="M16" s="1"/>
  <c r="H15"/>
  <c r="M15"/>
  <c r="H14"/>
  <c r="E37" i="4"/>
  <c r="M36"/>
  <c r="M35"/>
  <c r="M34"/>
  <c r="M33"/>
  <c r="M32"/>
  <c r="M31"/>
  <c r="M30"/>
  <c r="M29"/>
  <c r="M28"/>
  <c r="J27"/>
  <c r="M26"/>
  <c r="L25"/>
  <c r="L37" s="1"/>
  <c r="M24"/>
  <c r="M22"/>
  <c r="M21"/>
  <c r="M20"/>
  <c r="H19"/>
  <c r="M19" s="1"/>
  <c r="H18"/>
  <c r="M18" s="1"/>
  <c r="H16"/>
  <c r="M16" s="1"/>
  <c r="H15"/>
  <c r="M15" s="1"/>
  <c r="H14"/>
  <c r="E37" i="3"/>
  <c r="M36"/>
  <c r="M35"/>
  <c r="M34"/>
  <c r="M33"/>
  <c r="M32"/>
  <c r="M31"/>
  <c r="M30"/>
  <c r="M29"/>
  <c r="M28"/>
  <c r="J27"/>
  <c r="M26"/>
  <c r="L25"/>
  <c r="L37"/>
  <c r="M24"/>
  <c r="M22"/>
  <c r="M21"/>
  <c r="M20"/>
  <c r="H19"/>
  <c r="M19" s="1"/>
  <c r="H18"/>
  <c r="M18"/>
  <c r="H16"/>
  <c r="M16" s="1"/>
  <c r="H15"/>
  <c r="M15" s="1"/>
  <c r="H14"/>
  <c r="F38" i="2"/>
  <c r="E38"/>
  <c r="M37"/>
  <c r="M36"/>
  <c r="M35"/>
  <c r="M34"/>
  <c r="M33"/>
  <c r="M32"/>
  <c r="M31"/>
  <c r="M30"/>
  <c r="M29"/>
  <c r="J28"/>
  <c r="M27"/>
  <c r="L26"/>
  <c r="L38" s="1"/>
  <c r="M25"/>
  <c r="M23"/>
  <c r="M22"/>
  <c r="M21"/>
  <c r="H20"/>
  <c r="M20" s="1"/>
  <c r="M19"/>
  <c r="H18"/>
  <c r="M18" s="1"/>
  <c r="H16"/>
  <c r="M16" s="1"/>
  <c r="H15"/>
  <c r="M15"/>
  <c r="H14"/>
  <c r="M14" s="1"/>
  <c r="F38" i="1"/>
  <c r="E38"/>
  <c r="M37"/>
  <c r="M36"/>
  <c r="M35"/>
  <c r="M34"/>
  <c r="M33"/>
  <c r="M32"/>
  <c r="M31"/>
  <c r="M30"/>
  <c r="M29"/>
  <c r="J28"/>
  <c r="M27"/>
  <c r="L26"/>
  <c r="L38" s="1"/>
  <c r="M25"/>
  <c r="M23"/>
  <c r="M22"/>
  <c r="M21"/>
  <c r="H20"/>
  <c r="M20" s="1"/>
  <c r="M19"/>
  <c r="H18"/>
  <c r="M18" s="1"/>
  <c r="H16"/>
  <c r="M16" s="1"/>
  <c r="H15"/>
  <c r="M15" s="1"/>
  <c r="H14"/>
  <c r="M14" i="5"/>
  <c r="M26"/>
  <c r="M14" i="4"/>
  <c r="M25"/>
  <c r="M14" i="3"/>
  <c r="M25"/>
  <c r="M26" i="1"/>
  <c r="H37" i="4" l="1"/>
  <c r="H38" i="2"/>
  <c r="H38" i="5"/>
  <c r="M37" i="3"/>
  <c r="H38" i="1"/>
  <c r="H37" i="3"/>
  <c r="M37" i="4"/>
  <c r="H37" i="7"/>
  <c r="L37" i="10"/>
  <c r="M37"/>
  <c r="M14" i="1"/>
  <c r="M38" s="1"/>
  <c r="M26" i="2"/>
  <c r="M38" s="1"/>
  <c r="M38" i="5"/>
  <c r="H38" i="6"/>
  <c r="T41" i="12"/>
  <c r="O42"/>
  <c r="O43" s="1"/>
  <c r="G17" i="11"/>
  <c r="I17"/>
  <c r="I36" s="1"/>
  <c r="G35"/>
  <c r="N22"/>
  <c r="N15"/>
  <c r="N17" s="1"/>
  <c r="G22"/>
  <c r="N34"/>
  <c r="K35"/>
  <c r="K36" s="1"/>
  <c r="N24"/>
  <c r="E36"/>
  <c r="M37" i="7"/>
  <c r="M38" i="6"/>
  <c r="G36" i="11" l="1"/>
  <c r="N35"/>
  <c r="N36" s="1"/>
</calcChain>
</file>

<file path=xl/sharedStrings.xml><?xml version="1.0" encoding="utf-8"?>
<sst xmlns="http://schemas.openxmlformats.org/spreadsheetml/2006/main" count="606" uniqueCount="135">
  <si>
    <r>
      <t xml:space="preserve">                                                                                                                                      ЗАТВЕРДЖУЮ :                    </t>
    </r>
    <r>
      <rPr>
        <sz val="9"/>
        <rFont val="Times New Roman"/>
        <family val="1"/>
      </rPr>
      <t>Штат у кількості 34  штатних одиниці</t>
    </r>
  </si>
  <si>
    <t xml:space="preserve">                                                                                                                                                                                      із місячним фондом заробітної плати</t>
  </si>
  <si>
    <t xml:space="preserve">        </t>
  </si>
  <si>
    <t xml:space="preserve">                                                                                                                                                                                        _______________ В.І. Ханювченко</t>
  </si>
  <si>
    <t xml:space="preserve"> Штатний розпис працівників Льодового Палацу спорту відділу у справах сім'ї, молоді та спорту на 20112р.</t>
  </si>
  <si>
    <t>2012р.</t>
  </si>
  <si>
    <t>Група по оплаті праці-2</t>
  </si>
  <si>
    <t>№</t>
  </si>
  <si>
    <t>Назва посади</t>
  </si>
  <si>
    <t>Код за класифікатором професій</t>
  </si>
  <si>
    <t>Тарифний розряд</t>
  </si>
  <si>
    <t>Кількість штатних посад</t>
  </si>
  <si>
    <t>Посадовий оклад</t>
  </si>
  <si>
    <t>Надбавка за напруженість у роботі</t>
  </si>
  <si>
    <t>Доплата за роботу у нічний час</t>
  </si>
  <si>
    <t>Доплата  за викорис. дезін. засобів</t>
  </si>
  <si>
    <t>Фонд заробітної плати</t>
  </si>
  <si>
    <t>%</t>
  </si>
  <si>
    <t>сума</t>
  </si>
  <si>
    <t>Адміністративний состав:</t>
  </si>
  <si>
    <t>Директор</t>
  </si>
  <si>
    <t>Головний інженер</t>
  </si>
  <si>
    <t>Головний енергетик</t>
  </si>
  <si>
    <t>Спеціалісти:</t>
  </si>
  <si>
    <t>Завідувач господарства</t>
  </si>
  <si>
    <t>Касир квитковий</t>
  </si>
  <si>
    <t>Комірник</t>
  </si>
  <si>
    <t>Секретар-друкарка</t>
  </si>
  <si>
    <t>Обліковець</t>
  </si>
  <si>
    <t>Художник-оформлювач</t>
  </si>
  <si>
    <t>Обслуговуючий персонал:</t>
  </si>
  <si>
    <t>Адміністратор</t>
  </si>
  <si>
    <t>Прибиральник службових приміщень</t>
  </si>
  <si>
    <t>Сторож</t>
  </si>
  <si>
    <t>Електромонтер з ремонту та обслуговування електроустаткування 6 розряду</t>
  </si>
  <si>
    <t>Робітник з комплексного обслуговування і ремонту будинків</t>
  </si>
  <si>
    <t>Електрогазозварник 5 розряду</t>
  </si>
  <si>
    <t>Слюсар аварійно-відновлювальних робіт 6 розряду</t>
  </si>
  <si>
    <t>Слюсар ремонтник 6 розряду</t>
  </si>
  <si>
    <t>Слюсар ремонтник 4 розряду</t>
  </si>
  <si>
    <t>Радіотехнік</t>
  </si>
  <si>
    <t>Прибиральник територій</t>
  </si>
  <si>
    <t>Черговий з режиму</t>
  </si>
  <si>
    <t>Всього:</t>
  </si>
  <si>
    <t xml:space="preserve"> Директор Льодового палацу _______________І.В.Непочатов       Головний бухгалтер  ______________________   С.В.Горобинська</t>
  </si>
  <si>
    <t>Виконавець : ст. інспектор з кадрів ____________  Задорожня О.П.</t>
  </si>
  <si>
    <t>Виконавець : бухгалтер ІІ кат. __________________ Лобода Я.В.</t>
  </si>
  <si>
    <t xml:space="preserve">                                                                                                                                                                                     “_______” _______________2013   р.</t>
  </si>
  <si>
    <t>Вводиться 01.01.2013р.</t>
  </si>
  <si>
    <t>Вводиться 01.12.2013р.</t>
  </si>
  <si>
    <r>
      <t xml:space="preserve">                             сорок дев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ять тисяч двісті тридцять сім  грн. 46 коп.</t>
    </r>
  </si>
  <si>
    <t>Вводиться 03.01.2013р.</t>
  </si>
  <si>
    <t xml:space="preserve"> Штатний розпис працівників Льодового Палацу спорту відділу у справах сім'ї, молоді та спорту на 2013р.</t>
  </si>
  <si>
    <r>
      <t xml:space="preserve">                             сорок п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ять тисяч триста двадцять шість грн. 03 коп.</t>
    </r>
  </si>
  <si>
    <t xml:space="preserve"> </t>
  </si>
  <si>
    <t>Виконавець : бухгалтер І кат. __________________ Лобода Я.В.</t>
  </si>
  <si>
    <r>
      <t xml:space="preserve">                             сорок п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ять тисяч п</t>
    </r>
    <r>
      <rPr>
        <sz val="9"/>
        <rFont val="Calibri"/>
        <family val="2"/>
        <charset val="204"/>
      </rPr>
      <t>'</t>
    </r>
    <r>
      <rPr>
        <sz val="9"/>
        <rFont val="Times New Roman"/>
        <family val="1"/>
        <charset val="204"/>
      </rPr>
      <t>ятсот тридцять одна грн. 55 коп.</t>
    </r>
  </si>
  <si>
    <r>
      <t xml:space="preserve">                             сорок п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ять тисяч вісімсот тридцять дев</t>
    </r>
    <r>
      <rPr>
        <sz val="9"/>
        <rFont val="Calibri"/>
        <family val="2"/>
        <charset val="204"/>
      </rPr>
      <t>'</t>
    </r>
    <r>
      <rPr>
        <sz val="9"/>
        <rFont val="Times New Roman"/>
        <family val="1"/>
        <charset val="204"/>
      </rPr>
      <t>ять грн. 45 коп.</t>
    </r>
  </si>
  <si>
    <t>ЗАТВЕРДЖУЮ:</t>
  </si>
  <si>
    <t xml:space="preserve">                                                                                                                                                                                 </t>
  </si>
  <si>
    <t>із місячним фондом заробітної плати</t>
  </si>
  <si>
    <t xml:space="preserve">                                                                                                                                                                                   </t>
  </si>
  <si>
    <t>___________________________В.І.Ханювченко</t>
  </si>
  <si>
    <t>Штат у кількості 34 штатних одиниці</t>
  </si>
  <si>
    <t>сорок пять тисяч тридцять девять грн. 45 коп.</t>
  </si>
  <si>
    <t>"____"______________________________2013 р.</t>
  </si>
  <si>
    <t>Штатний розпис Льодового палацу спорту Відділу у справах сімї, молоді та спорту на 2013 рік</t>
  </si>
  <si>
    <t>Група по оплаті праці - 2</t>
  </si>
  <si>
    <t>Вводиться з 03.01.2013 р.</t>
  </si>
  <si>
    <t>Код за КП</t>
  </si>
  <si>
    <t>Кількість штатних одиниць</t>
  </si>
  <si>
    <t>посадовий оклад</t>
  </si>
  <si>
    <t>Доплата за використання дезінф. засобів</t>
  </si>
  <si>
    <t>Робітник з комплексного обслуговування та ремонту будинків</t>
  </si>
  <si>
    <t>Елктрогазозварник 5 розряду</t>
  </si>
  <si>
    <t>Електромонтер з ремонту та обслуговування електроустаткування              6 розряду</t>
  </si>
  <si>
    <t>Слюсар аварійно-відновлювальних робіт             6 розряду</t>
  </si>
  <si>
    <t>Слюсар-ремонтник                   6 розряду</t>
  </si>
  <si>
    <t>Слюсар-ремонтник                   4 розряду</t>
  </si>
  <si>
    <t>Директор Льодового палацу___________________І.В.Непочатов</t>
  </si>
  <si>
    <t>Головний бухгалтер___________________С.В.Горобинська</t>
  </si>
  <si>
    <t>Бухгалтер І кат.________________________Я.В.Лобода</t>
  </si>
  <si>
    <t>Ст.інспектор з кадрів__________________________О.П.Задорожня</t>
  </si>
  <si>
    <t>сорок пять тисяч вісімсот тридцять девять грн.45 коп.</t>
  </si>
  <si>
    <t>________________________________В.І.Ханювченко</t>
  </si>
  <si>
    <t>"_______"_____________________________2013 рік</t>
  </si>
  <si>
    <t>Штатний розпис Льодового палацу спорту Відділу у справах сімї, молоді та спортуна 2013 рік</t>
  </si>
  <si>
    <t>із місячним фондом заробітної плати:</t>
  </si>
  <si>
    <t>Вводиться 01.10.2013р.</t>
  </si>
  <si>
    <t>Виконавець : бухгалтер І кат. __________________ Костюкова В.І.</t>
  </si>
  <si>
    <t xml:space="preserve">                             сорок три тисячі двісті сорок дев'ять грн. 85 коп.</t>
  </si>
  <si>
    <t>Разом:</t>
  </si>
  <si>
    <t>Прибиральник виробничих приміщень</t>
  </si>
  <si>
    <t>Черговий (спортивного залу)</t>
  </si>
  <si>
    <t>Заступник директор з адміністративно-господарської діяльності</t>
  </si>
  <si>
    <t>Фактично посадовий оклад згідно штатного розпису</t>
  </si>
  <si>
    <t xml:space="preserve">                                                                                                                                                       шістдесят три тисячі двісті одинадцять грн.83 коп.</t>
  </si>
  <si>
    <t xml:space="preserve">                                                                                                                                                                     _____________________ Ю.О. Кузьменко</t>
  </si>
  <si>
    <t>Група по оплаті праці - 2                                                                                                                                                     Вводиться 01.01.2017 р.</t>
  </si>
  <si>
    <t>Виконавець : секретар-друкарка____________________Бикова О.Б.                   Виконавець бухгалтер 1кат.__________________Костюкова В.І.</t>
  </si>
  <si>
    <t xml:space="preserve">                                                                                                                                                                        із місячним фондом заробітної плати</t>
  </si>
  <si>
    <t xml:space="preserve">                                                                                                                                                                        штат у кількості 28 штатних одиниць</t>
  </si>
  <si>
    <t xml:space="preserve">                                                                                                                                                                                                                          “_______” _______________2017 рік</t>
  </si>
  <si>
    <t>Директор Льодового палацу _________________С.М. Загорулько                        Головний бухгалтер  ______________________   С.В.Горобинська</t>
  </si>
  <si>
    <t>Електромонтер з ремонту та обслуговування електроустаткування 6 кв.роз.</t>
  </si>
  <si>
    <t>Слюсар-ремонтник 6 кв.роз.</t>
  </si>
  <si>
    <t>Слюсар-сантехнік 6 кв.роз.</t>
  </si>
  <si>
    <t>Слюсар-ремонтник 4 кв.роз.</t>
  </si>
  <si>
    <t xml:space="preserve">            Штатний розпис працівників Льодового Палацу спорту відділу молоді та спорту на 2017 рік</t>
  </si>
  <si>
    <t xml:space="preserve">                                                                                                                                             ЗАТВЕРДЖУЮ:</t>
  </si>
  <si>
    <t>Доплата за ведення військового обліку призовників і в/зоб.</t>
  </si>
  <si>
    <t>0.5</t>
  </si>
  <si>
    <t xml:space="preserve">Механік
</t>
  </si>
  <si>
    <t>Адміністративний склад:</t>
  </si>
  <si>
    <t>Медичний склад:</t>
  </si>
  <si>
    <t>Тренерсько-викладацький склад:</t>
  </si>
  <si>
    <t>Тренер -викладач</t>
  </si>
  <si>
    <t>6541.50</t>
  </si>
  <si>
    <t xml:space="preserve">Виконавець : секретар-друкарка_________________ О.Б.Бикова                                                         Бухгалтер ІІ категорії _______________ С.П. Гусєва                 </t>
  </si>
  <si>
    <t>Надбавка за спортивне звання</t>
  </si>
  <si>
    <t>Надбавка за вислугу років</t>
  </si>
  <si>
    <t>Сестра медична</t>
  </si>
  <si>
    <t>Заст. директора з АГР КДЮСШ 4                    _________________О.А. Корецький                                                        В.о. головного бухгалтера  ______________________   С.В.Вилегжаніна</t>
  </si>
  <si>
    <t>Заступник директора з навчально-тренувальної роботи</t>
  </si>
  <si>
    <t xml:space="preserve">Заступник директора з адміністративно-господарської роботи
</t>
  </si>
  <si>
    <t>Головний бухгалтер</t>
  </si>
  <si>
    <t>Бухгалтер</t>
  </si>
  <si>
    <t xml:space="preserve">         Проект  штатного розпису працівників Комплексної дитячо-юнацької спортивної школи 4 на 2019 рік</t>
  </si>
  <si>
    <t>Група по оплаті праці - 3                                                                                                                                                     Вводиться з " ___" ____________  2019 р.</t>
  </si>
  <si>
    <t xml:space="preserve">                                                                                                                                                                                                                                     штат у кількості 36,5 штатних одиниць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</si>
  <si>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із місячним фондом заробітної плати</t>
  </si>
  <si>
    <t xml:space="preserve">                                                                                                                                                                                                                                     сто двадцять тисяч  сорок одна  грн. 16 коп.</t>
  </si>
  <si>
    <t xml:space="preserve">                                                                                                                                                                                                                                     __________________ В.В. Невеселий</t>
  </si>
  <si>
    <t xml:space="preserve">                                                                                                                                                                                                  ЗАТВЕРДЖУЮ: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</si>
  <si>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“_______” _______________2019 рік</t>
  </si>
</sst>
</file>

<file path=xl/styles.xml><?xml version="1.0" encoding="utf-8"?>
<styleSheet xmlns="http://schemas.openxmlformats.org/spreadsheetml/2006/main">
  <numFmts count="2">
    <numFmt numFmtId="164" formatCode="#,##0&quot;р.&quot;;[Red]\-#,##0&quot;р.&quot;"/>
    <numFmt numFmtId="165" formatCode="0.0"/>
  </numFmts>
  <fonts count="2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</font>
    <font>
      <b/>
      <sz val="9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"/>
      <family val="2"/>
      <charset val="204"/>
    </font>
    <font>
      <sz val="9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0" fontId="3" fillId="0" borderId="0" xfId="1" applyFont="1"/>
    <xf numFmtId="0" fontId="5" fillId="0" borderId="0" xfId="1" applyFont="1" applyAlignment="1"/>
    <xf numFmtId="0" fontId="7" fillId="0" borderId="0" xfId="1" applyFont="1" applyAlignment="1">
      <alignment horizontal="center"/>
    </xf>
    <xf numFmtId="0" fontId="7" fillId="0" borderId="0" xfId="1" applyFont="1"/>
    <xf numFmtId="0" fontId="5" fillId="0" borderId="1" xfId="1" applyFont="1" applyBorder="1" applyAlignment="1">
      <alignment wrapText="1"/>
    </xf>
    <xf numFmtId="0" fontId="5" fillId="0" borderId="1" xfId="1" applyFont="1" applyBorder="1" applyAlignment="1">
      <alignment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top" wrapText="1"/>
    </xf>
    <xf numFmtId="0" fontId="5" fillId="0" borderId="2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top" wrapText="1"/>
    </xf>
    <xf numFmtId="164" fontId="7" fillId="0" borderId="0" xfId="1" applyNumberFormat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6" xfId="0" applyFont="1" applyBorder="1" applyAlignment="1"/>
    <xf numFmtId="0" fontId="10" fillId="0" borderId="3" xfId="0" applyFont="1" applyBorder="1" applyAlignment="1"/>
    <xf numFmtId="0" fontId="9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0" fillId="0" borderId="0" xfId="0" applyAlignment="1"/>
    <xf numFmtId="0" fontId="5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justify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0" fillId="2" borderId="2" xfId="1" applyFont="1" applyFill="1" applyBorder="1" applyAlignment="1">
      <alignment horizontal="center" vertical="top" wrapText="1"/>
    </xf>
    <xf numFmtId="0" fontId="20" fillId="2" borderId="2" xfId="1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center" vertical="center" wrapText="1"/>
    </xf>
    <xf numFmtId="2" fontId="20" fillId="2" borderId="2" xfId="1" applyNumberFormat="1" applyFont="1" applyFill="1" applyBorder="1" applyAlignment="1">
      <alignment horizontal="center" vertical="top" wrapText="1"/>
    </xf>
    <xf numFmtId="0" fontId="20" fillId="2" borderId="2" xfId="1" applyFont="1" applyFill="1" applyBorder="1" applyAlignment="1">
      <alignment vertical="top" wrapText="1"/>
    </xf>
    <xf numFmtId="0" fontId="21" fillId="2" borderId="2" xfId="1" applyFont="1" applyFill="1" applyBorder="1" applyAlignment="1">
      <alignment horizontal="center" vertical="center" wrapText="1"/>
    </xf>
    <xf numFmtId="2" fontId="21" fillId="2" borderId="2" xfId="1" applyNumberFormat="1" applyFont="1" applyFill="1" applyBorder="1" applyAlignment="1">
      <alignment horizontal="center" vertical="center" wrapText="1"/>
    </xf>
    <xf numFmtId="1" fontId="20" fillId="2" borderId="2" xfId="1" applyNumberFormat="1" applyFont="1" applyFill="1" applyBorder="1" applyAlignment="1">
      <alignment horizontal="center" vertical="center" wrapText="1"/>
    </xf>
    <xf numFmtId="165" fontId="20" fillId="2" borderId="2" xfId="1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0" fillId="2" borderId="2" xfId="1" applyFont="1" applyFill="1" applyBorder="1" applyAlignment="1">
      <alignment horizontal="left" vertical="top" wrapText="1"/>
    </xf>
    <xf numFmtId="0" fontId="5" fillId="2" borderId="9" xfId="1" applyFont="1" applyFill="1" applyBorder="1" applyAlignment="1">
      <alignment vertical="justify" wrapText="1"/>
    </xf>
    <xf numFmtId="0" fontId="5" fillId="2" borderId="1" xfId="1" applyFont="1" applyFill="1" applyBorder="1" applyAlignment="1">
      <alignment vertical="justify" wrapText="1"/>
    </xf>
    <xf numFmtId="0" fontId="0" fillId="0" borderId="14" xfId="0" applyBorder="1"/>
    <xf numFmtId="0" fontId="0" fillId="0" borderId="0" xfId="0" applyBorder="1"/>
    <xf numFmtId="2" fontId="21" fillId="2" borderId="2" xfId="1" applyNumberFormat="1" applyFont="1" applyFill="1" applyBorder="1" applyAlignment="1">
      <alignment horizontal="center" vertical="top" wrapText="1"/>
    </xf>
    <xf numFmtId="0" fontId="20" fillId="2" borderId="6" xfId="1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vertical="top" wrapText="1"/>
    </xf>
    <xf numFmtId="0" fontId="20" fillId="3" borderId="2" xfId="0" applyFont="1" applyFill="1" applyBorder="1" applyAlignment="1">
      <alignment horizontal="center" vertical="center" wrapText="1"/>
    </xf>
    <xf numFmtId="1" fontId="20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left" vertical="top" wrapText="1"/>
    </xf>
    <xf numFmtId="1" fontId="21" fillId="2" borderId="2" xfId="1" applyNumberFormat="1" applyFont="1" applyFill="1" applyBorder="1" applyAlignment="1">
      <alignment horizontal="center" vertical="center" wrapText="1"/>
    </xf>
    <xf numFmtId="1" fontId="21" fillId="3" borderId="2" xfId="0" applyNumberFormat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top" wrapText="1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" fillId="0" borderId="0" xfId="0" applyFont="1"/>
    <xf numFmtId="0" fontId="21" fillId="3" borderId="2" xfId="0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2" fontId="20" fillId="2" borderId="2" xfId="1" applyNumberFormat="1" applyFont="1" applyFill="1" applyBorder="1" applyAlignment="1">
      <alignment horizontal="center" vertical="center" wrapText="1"/>
    </xf>
    <xf numFmtId="2" fontId="21" fillId="3" borderId="2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1" fillId="2" borderId="6" xfId="1" applyFont="1" applyFill="1" applyBorder="1" applyAlignment="1">
      <alignment horizontal="left" vertical="top" wrapText="1"/>
    </xf>
    <xf numFmtId="0" fontId="21" fillId="2" borderId="3" xfId="1" applyFont="1" applyFill="1" applyBorder="1" applyAlignment="1">
      <alignment horizontal="left" vertical="top" wrapText="1"/>
    </xf>
    <xf numFmtId="0" fontId="21" fillId="2" borderId="6" xfId="1" applyFont="1" applyFill="1" applyBorder="1" applyAlignment="1">
      <alignment horizontal="center" vertical="top" wrapText="1"/>
    </xf>
    <xf numFmtId="0" fontId="21" fillId="2" borderId="3" xfId="1" applyFont="1" applyFill="1" applyBorder="1" applyAlignment="1">
      <alignment horizontal="center" vertical="top" wrapText="1"/>
    </xf>
    <xf numFmtId="0" fontId="21" fillId="3" borderId="6" xfId="0" applyFont="1" applyFill="1" applyBorder="1" applyAlignment="1">
      <alignment horizontal="left" vertical="top" wrapText="1"/>
    </xf>
    <xf numFmtId="0" fontId="21" fillId="3" borderId="15" xfId="0" applyFont="1" applyFill="1" applyBorder="1" applyAlignment="1">
      <alignment horizontal="left" vertical="top" wrapText="1"/>
    </xf>
    <xf numFmtId="0" fontId="21" fillId="3" borderId="6" xfId="0" applyFont="1" applyFill="1" applyBorder="1" applyAlignment="1">
      <alignment horizontal="center" vertical="top" wrapText="1"/>
    </xf>
    <xf numFmtId="0" fontId="21" fillId="3" borderId="3" xfId="0" applyFont="1" applyFill="1" applyBorder="1" applyAlignment="1">
      <alignment horizontal="center" vertical="top" wrapText="1"/>
    </xf>
    <xf numFmtId="0" fontId="21" fillId="3" borderId="3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vertical="justify" wrapText="1"/>
    </xf>
    <xf numFmtId="0" fontId="5" fillId="2" borderId="7" xfId="1" applyFont="1" applyFill="1" applyBorder="1" applyAlignment="1">
      <alignment vertical="justify" wrapText="1"/>
    </xf>
    <xf numFmtId="0" fontId="5" fillId="2" borderId="5" xfId="1" applyFont="1" applyFill="1" applyBorder="1" applyAlignment="1">
      <alignment vertical="justify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textRotation="90" wrapText="1"/>
    </xf>
    <xf numFmtId="0" fontId="5" fillId="2" borderId="7" xfId="1" applyFont="1" applyFill="1" applyBorder="1" applyAlignment="1">
      <alignment horizontal="center" vertical="center" textRotation="90" wrapText="1"/>
    </xf>
    <xf numFmtId="0" fontId="5" fillId="2" borderId="5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justify" wrapText="1"/>
    </xf>
    <xf numFmtId="0" fontId="5" fillId="2" borderId="9" xfId="1" applyFont="1" applyFill="1" applyBorder="1" applyAlignment="1">
      <alignment horizontal="center" vertical="justify" wrapText="1"/>
    </xf>
    <xf numFmtId="0" fontId="5" fillId="2" borderId="10" xfId="1" applyFont="1" applyFill="1" applyBorder="1" applyAlignment="1">
      <alignment horizontal="center" vertical="justify" wrapText="1"/>
    </xf>
    <xf numFmtId="0" fontId="5" fillId="2" borderId="11" xfId="1" applyFont="1" applyFill="1" applyBorder="1" applyAlignment="1">
      <alignment horizontal="center" vertical="justify" wrapText="1"/>
    </xf>
    <xf numFmtId="0" fontId="5" fillId="2" borderId="12" xfId="1" applyFont="1" applyFill="1" applyBorder="1" applyAlignment="1">
      <alignment horizontal="center" vertical="justify" wrapText="1"/>
    </xf>
    <xf numFmtId="0" fontId="5" fillId="2" borderId="4" xfId="1" applyFont="1" applyFill="1" applyBorder="1" applyAlignment="1">
      <alignment horizontal="center" vertical="justify" wrapText="1"/>
    </xf>
    <xf numFmtId="0" fontId="5" fillId="2" borderId="8" xfId="1" applyFont="1" applyFill="1" applyBorder="1" applyAlignment="1">
      <alignment vertical="justify" wrapText="1"/>
    </xf>
    <xf numFmtId="0" fontId="5" fillId="2" borderId="9" xfId="1" applyFont="1" applyFill="1" applyBorder="1" applyAlignment="1">
      <alignment vertical="justify" wrapText="1"/>
    </xf>
    <xf numFmtId="0" fontId="5" fillId="2" borderId="10" xfId="1" applyFont="1" applyFill="1" applyBorder="1" applyAlignment="1">
      <alignment vertical="justify" wrapText="1"/>
    </xf>
    <xf numFmtId="0" fontId="5" fillId="2" borderId="11" xfId="1" applyFont="1" applyFill="1" applyBorder="1" applyAlignment="1">
      <alignment vertical="justify" wrapText="1"/>
    </xf>
    <xf numFmtId="0" fontId="5" fillId="2" borderId="12" xfId="1" applyFont="1" applyFill="1" applyBorder="1" applyAlignment="1">
      <alignment vertical="justify" wrapText="1"/>
    </xf>
    <xf numFmtId="0" fontId="5" fillId="2" borderId="4" xfId="1" applyFont="1" applyFill="1" applyBorder="1" applyAlignment="1">
      <alignment vertical="justify" wrapText="1"/>
    </xf>
    <xf numFmtId="0" fontId="0" fillId="0" borderId="9" xfId="0" applyBorder="1" applyAlignment="1">
      <alignment vertical="justify" wrapText="1"/>
    </xf>
    <xf numFmtId="0" fontId="0" fillId="0" borderId="10" xfId="0" applyBorder="1" applyAlignment="1">
      <alignment vertical="justify" wrapText="1"/>
    </xf>
    <xf numFmtId="0" fontId="0" fillId="0" borderId="11" xfId="0" applyBorder="1" applyAlignment="1">
      <alignment vertical="justify" wrapText="1"/>
    </xf>
    <xf numFmtId="0" fontId="0" fillId="0" borderId="12" xfId="0" applyBorder="1" applyAlignment="1">
      <alignment vertical="justify" wrapText="1"/>
    </xf>
    <xf numFmtId="0" fontId="0" fillId="0" borderId="4" xfId="0" applyBorder="1" applyAlignment="1">
      <alignment vertical="justify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2" borderId="2" xfId="1" applyFont="1" applyFill="1" applyBorder="1" applyAlignment="1">
      <alignment vertical="justify" wrapText="1"/>
    </xf>
    <xf numFmtId="0" fontId="5" fillId="0" borderId="8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11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2" xfId="1" applyFont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textRotation="90" wrapText="1"/>
    </xf>
    <xf numFmtId="0" fontId="5" fillId="0" borderId="7" xfId="1" applyFont="1" applyBorder="1" applyAlignment="1">
      <alignment horizontal="left" textRotation="90" wrapText="1"/>
    </xf>
    <xf numFmtId="0" fontId="5" fillId="0" borderId="5" xfId="1" applyFont="1" applyBorder="1" applyAlignment="1">
      <alignment horizontal="left" textRotation="90" wrapText="1"/>
    </xf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9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10" fillId="0" borderId="6" xfId="0" applyFont="1" applyBorder="1" applyAlignment="1"/>
    <xf numFmtId="0" fontId="10" fillId="0" borderId="3" xfId="0" applyFont="1" applyBorder="1" applyAlignment="1"/>
    <xf numFmtId="0" fontId="0" fillId="0" borderId="0" xfId="0" applyAlignment="1">
      <alignment horizontal="left"/>
    </xf>
    <xf numFmtId="0" fontId="10" fillId="0" borderId="6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6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0" fillId="0" borderId="6" xfId="0" applyBorder="1" applyAlignment="1"/>
    <xf numFmtId="0" fontId="0" fillId="0" borderId="3" xfId="0" applyBorder="1" applyAlignment="1"/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12" xfId="0" applyFont="1" applyBorder="1" applyAlignment="1"/>
    <xf numFmtId="0" fontId="10" fillId="0" borderId="4" xfId="0" applyFont="1" applyBorder="1" applyAlignment="1"/>
    <xf numFmtId="0" fontId="8" fillId="0" borderId="6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7"/>
  <sheetViews>
    <sheetView showGridLines="0" tabSelected="1" topLeftCell="A29" workbookViewId="0">
      <selection sqref="A1:T48"/>
    </sheetView>
  </sheetViews>
  <sheetFormatPr defaultRowHeight="15"/>
  <cols>
    <col min="1" max="1" width="4.5703125" customWidth="1"/>
    <col min="2" max="2" width="35.140625" customWidth="1"/>
    <col min="3" max="3" width="7.28515625" style="40" customWidth="1"/>
    <col min="4" max="5" width="5.7109375" style="39" customWidth="1"/>
    <col min="6" max="6" width="8.5703125" style="39" customWidth="1"/>
    <col min="7" max="11" width="9.85546875" style="39" customWidth="1"/>
    <col min="12" max="12" width="5.7109375" customWidth="1"/>
    <col min="13" max="13" width="9.5703125" customWidth="1"/>
    <col min="14" max="14" width="7.7109375" customWidth="1"/>
    <col min="15" max="15" width="8" customWidth="1"/>
    <col min="16" max="16" width="7.7109375" customWidth="1"/>
    <col min="17" max="19" width="8.140625" customWidth="1"/>
    <col min="20" max="20" width="10.85546875" customWidth="1"/>
  </cols>
  <sheetData>
    <row r="1" spans="1:24" s="45" customFormat="1" ht="15.95" customHeight="1">
      <c r="A1" s="45" t="s">
        <v>133</v>
      </c>
    </row>
    <row r="2" spans="1:24" s="42" customFormat="1" ht="12.95" customHeight="1">
      <c r="A2" s="42" t="s">
        <v>129</v>
      </c>
    </row>
    <row r="3" spans="1:24" s="42" customFormat="1" ht="12.95" customHeight="1">
      <c r="A3" s="42" t="s">
        <v>130</v>
      </c>
    </row>
    <row r="4" spans="1:24" s="84" customFormat="1" ht="12.95" customHeight="1">
      <c r="A4" s="84" t="s">
        <v>131</v>
      </c>
    </row>
    <row r="5" spans="1:24" s="42" customFormat="1" ht="18.75" customHeight="1">
      <c r="A5" s="42" t="s">
        <v>132</v>
      </c>
    </row>
    <row r="6" spans="1:24" ht="14.1" customHeight="1">
      <c r="A6" t="s">
        <v>134</v>
      </c>
      <c r="C6"/>
      <c r="D6"/>
      <c r="E6"/>
      <c r="F6"/>
      <c r="G6"/>
      <c r="H6"/>
      <c r="I6"/>
      <c r="J6"/>
      <c r="K6"/>
    </row>
    <row r="7" spans="1:24" ht="17.100000000000001" customHeight="1">
      <c r="A7" s="47" t="s">
        <v>127</v>
      </c>
      <c r="B7" s="46"/>
      <c r="C7" s="49"/>
      <c r="D7" s="50"/>
      <c r="E7" s="50"/>
      <c r="F7" s="50"/>
      <c r="G7" s="50"/>
      <c r="H7" s="50"/>
      <c r="I7" s="50"/>
      <c r="J7" s="50"/>
      <c r="K7" s="50"/>
      <c r="L7" s="46"/>
      <c r="M7" s="46"/>
      <c r="N7" s="46"/>
    </row>
    <row r="8" spans="1:24" ht="17.100000000000001" customHeight="1">
      <c r="A8" s="47"/>
      <c r="B8" s="46"/>
      <c r="C8" s="49"/>
      <c r="D8" s="50"/>
      <c r="E8" s="50"/>
      <c r="F8" s="50"/>
      <c r="G8" s="50"/>
      <c r="H8" s="50"/>
      <c r="I8" s="50"/>
      <c r="J8" s="50"/>
      <c r="K8" s="50"/>
      <c r="L8" s="46"/>
      <c r="M8" s="46"/>
      <c r="N8" s="46"/>
    </row>
    <row r="9" spans="1:24" s="76" customFormat="1" ht="27.75" customHeight="1">
      <c r="A9" s="75" t="s">
        <v>128</v>
      </c>
      <c r="C9" s="77"/>
      <c r="D9" s="78"/>
      <c r="E9" s="78"/>
      <c r="F9" s="78"/>
      <c r="G9" s="78"/>
      <c r="H9" s="78"/>
      <c r="I9" s="78"/>
      <c r="J9" s="78"/>
      <c r="K9" s="78"/>
      <c r="O9" s="79"/>
      <c r="P9" s="79"/>
      <c r="Q9" s="79"/>
      <c r="R9" s="79"/>
      <c r="S9" s="79"/>
      <c r="T9" s="79"/>
    </row>
    <row r="10" spans="1:24" ht="12" customHeight="1">
      <c r="A10" s="94" t="s">
        <v>7</v>
      </c>
      <c r="B10" s="97" t="s">
        <v>8</v>
      </c>
      <c r="C10" s="100" t="s">
        <v>9</v>
      </c>
      <c r="D10" s="100" t="s">
        <v>10</v>
      </c>
      <c r="E10" s="100" t="s">
        <v>11</v>
      </c>
      <c r="F10" s="100" t="s">
        <v>12</v>
      </c>
      <c r="G10" s="100" t="s">
        <v>95</v>
      </c>
      <c r="H10" s="103" t="s">
        <v>119</v>
      </c>
      <c r="I10" s="104"/>
      <c r="J10" s="103" t="s">
        <v>120</v>
      </c>
      <c r="K10" s="104"/>
      <c r="L10" s="109" t="s">
        <v>13</v>
      </c>
      <c r="M10" s="110"/>
      <c r="N10" s="109" t="s">
        <v>14</v>
      </c>
      <c r="O10" s="110"/>
      <c r="P10" s="109" t="s">
        <v>15</v>
      </c>
      <c r="Q10" s="110"/>
      <c r="R10" s="109" t="s">
        <v>110</v>
      </c>
      <c r="S10" s="115"/>
      <c r="T10" s="94" t="s">
        <v>16</v>
      </c>
    </row>
    <row r="11" spans="1:24" ht="12" customHeight="1">
      <c r="A11" s="95"/>
      <c r="B11" s="98"/>
      <c r="C11" s="101"/>
      <c r="D11" s="101"/>
      <c r="E11" s="101"/>
      <c r="F11" s="101"/>
      <c r="G11" s="101"/>
      <c r="H11" s="105"/>
      <c r="I11" s="106"/>
      <c r="J11" s="105"/>
      <c r="K11" s="106"/>
      <c r="L11" s="111"/>
      <c r="M11" s="112"/>
      <c r="N11" s="111"/>
      <c r="O11" s="112"/>
      <c r="P11" s="111"/>
      <c r="Q11" s="112"/>
      <c r="R11" s="116"/>
      <c r="S11" s="117"/>
      <c r="T11" s="95"/>
    </row>
    <row r="12" spans="1:24" ht="15" customHeight="1">
      <c r="A12" s="95"/>
      <c r="B12" s="98"/>
      <c r="C12" s="101"/>
      <c r="D12" s="101"/>
      <c r="E12" s="101"/>
      <c r="F12" s="101"/>
      <c r="G12" s="101"/>
      <c r="H12" s="107"/>
      <c r="I12" s="108"/>
      <c r="J12" s="107"/>
      <c r="K12" s="108"/>
      <c r="L12" s="113"/>
      <c r="M12" s="114"/>
      <c r="N12" s="113"/>
      <c r="O12" s="114"/>
      <c r="P12" s="113"/>
      <c r="Q12" s="114"/>
      <c r="R12" s="118"/>
      <c r="S12" s="119"/>
      <c r="T12" s="95"/>
      <c r="U12" s="65"/>
      <c r="V12" s="65"/>
      <c r="W12" s="65"/>
      <c r="X12" s="65"/>
    </row>
    <row r="13" spans="1:24" s="64" customFormat="1" ht="12" customHeight="1">
      <c r="A13" s="96"/>
      <c r="B13" s="99"/>
      <c r="C13" s="102"/>
      <c r="D13" s="102"/>
      <c r="E13" s="102"/>
      <c r="F13" s="102"/>
      <c r="G13" s="102"/>
      <c r="H13" s="81" t="s">
        <v>17</v>
      </c>
      <c r="I13" s="81" t="s">
        <v>18</v>
      </c>
      <c r="J13" s="81" t="s">
        <v>17</v>
      </c>
      <c r="K13" s="81" t="s">
        <v>18</v>
      </c>
      <c r="L13" s="63" t="s">
        <v>17</v>
      </c>
      <c r="M13" s="63" t="s">
        <v>18</v>
      </c>
      <c r="N13" s="63" t="s">
        <v>17</v>
      </c>
      <c r="O13" s="63" t="s">
        <v>18</v>
      </c>
      <c r="P13" s="63" t="s">
        <v>17</v>
      </c>
      <c r="Q13" s="63" t="s">
        <v>18</v>
      </c>
      <c r="R13" s="62" t="s">
        <v>17</v>
      </c>
      <c r="S13" s="62" t="s">
        <v>18</v>
      </c>
      <c r="T13" s="96"/>
      <c r="U13" s="65"/>
      <c r="V13" s="65"/>
      <c r="W13" s="65"/>
      <c r="X13" s="65"/>
    </row>
    <row r="14" spans="1:24" ht="10.5" customHeight="1">
      <c r="A14" s="51">
        <v>1</v>
      </c>
      <c r="B14" s="51">
        <v>2</v>
      </c>
      <c r="C14" s="36">
        <v>3</v>
      </c>
      <c r="D14" s="36">
        <v>4</v>
      </c>
      <c r="E14" s="36">
        <v>5</v>
      </c>
      <c r="F14" s="36">
        <v>6</v>
      </c>
      <c r="G14" s="36">
        <v>7</v>
      </c>
      <c r="H14" s="36">
        <v>8</v>
      </c>
      <c r="I14" s="36">
        <v>9</v>
      </c>
      <c r="J14" s="36">
        <v>10</v>
      </c>
      <c r="K14" s="36">
        <v>11</v>
      </c>
      <c r="L14" s="36">
        <v>12</v>
      </c>
      <c r="M14" s="36">
        <v>13</v>
      </c>
      <c r="N14" s="36">
        <v>14</v>
      </c>
      <c r="O14" s="36">
        <v>15</v>
      </c>
      <c r="P14" s="36">
        <v>16</v>
      </c>
      <c r="Q14" s="36">
        <v>17</v>
      </c>
      <c r="R14" s="36">
        <v>18</v>
      </c>
      <c r="S14" s="36">
        <v>19</v>
      </c>
      <c r="T14" s="36">
        <v>20</v>
      </c>
    </row>
    <row r="15" spans="1:24" ht="17.100000000000001" customHeight="1">
      <c r="A15" s="87" t="s">
        <v>113</v>
      </c>
      <c r="B15" s="88"/>
      <c r="C15" s="53"/>
      <c r="D15" s="52"/>
      <c r="E15" s="52"/>
      <c r="F15" s="52"/>
      <c r="G15" s="52"/>
      <c r="H15" s="52"/>
      <c r="I15" s="52"/>
      <c r="J15" s="52"/>
      <c r="K15" s="52"/>
      <c r="L15" s="51"/>
      <c r="M15" s="54"/>
      <c r="N15" s="51"/>
      <c r="O15" s="51"/>
      <c r="P15" s="55"/>
      <c r="Q15" s="55"/>
      <c r="R15" s="55"/>
      <c r="S15" s="55"/>
      <c r="T15" s="54"/>
    </row>
    <row r="16" spans="1:24" ht="17.100000000000001" customHeight="1">
      <c r="A16" s="51">
        <v>1</v>
      </c>
      <c r="B16" s="61" t="s">
        <v>20</v>
      </c>
      <c r="C16" s="69">
        <v>1210.0999999999999</v>
      </c>
      <c r="D16" s="52">
        <v>13</v>
      </c>
      <c r="E16" s="52">
        <v>1</v>
      </c>
      <c r="F16" s="52">
        <v>4361</v>
      </c>
      <c r="G16" s="52">
        <v>4361</v>
      </c>
      <c r="H16" s="52"/>
      <c r="I16" s="52"/>
      <c r="J16" s="52"/>
      <c r="K16" s="52"/>
      <c r="L16" s="51">
        <v>50</v>
      </c>
      <c r="M16" s="54">
        <v>2180.5</v>
      </c>
      <c r="N16" s="51"/>
      <c r="O16" s="51"/>
      <c r="P16" s="55"/>
      <c r="Q16" s="55"/>
      <c r="R16" s="55"/>
      <c r="S16" s="55"/>
      <c r="T16" s="54" t="s">
        <v>117</v>
      </c>
    </row>
    <row r="17" spans="1:20" ht="24.95" customHeight="1">
      <c r="A17" s="67">
        <v>2</v>
      </c>
      <c r="B17" s="61" t="s">
        <v>123</v>
      </c>
      <c r="C17" s="69">
        <v>1210.0999999999999</v>
      </c>
      <c r="D17" s="52"/>
      <c r="E17" s="52">
        <v>1</v>
      </c>
      <c r="F17" s="52">
        <v>4143</v>
      </c>
      <c r="G17" s="52">
        <v>4143</v>
      </c>
      <c r="H17" s="52"/>
      <c r="I17" s="52"/>
      <c r="J17" s="52"/>
      <c r="K17" s="52"/>
      <c r="L17" s="51">
        <v>50</v>
      </c>
      <c r="M17" s="54">
        <v>2071.5</v>
      </c>
      <c r="N17" s="51"/>
      <c r="O17" s="51"/>
      <c r="P17" s="55"/>
      <c r="Q17" s="55"/>
      <c r="R17" s="55"/>
      <c r="S17" s="55"/>
      <c r="T17" s="54">
        <v>6214.5</v>
      </c>
    </row>
    <row r="18" spans="1:20" ht="24.95" customHeight="1">
      <c r="A18" s="67">
        <v>3</v>
      </c>
      <c r="B18" s="61" t="s">
        <v>124</v>
      </c>
      <c r="C18" s="69">
        <v>1210.0999999999999</v>
      </c>
      <c r="D18" s="52"/>
      <c r="E18" s="52">
        <v>1</v>
      </c>
      <c r="F18" s="52">
        <v>4143</v>
      </c>
      <c r="G18" s="52">
        <v>4143</v>
      </c>
      <c r="H18" s="52"/>
      <c r="I18" s="52"/>
      <c r="J18" s="52"/>
      <c r="K18" s="52"/>
      <c r="L18" s="51">
        <v>50</v>
      </c>
      <c r="M18" s="54">
        <v>2071.5</v>
      </c>
      <c r="N18" s="51"/>
      <c r="O18" s="51"/>
      <c r="P18" s="55"/>
      <c r="Q18" s="55"/>
      <c r="R18" s="55"/>
      <c r="S18" s="55"/>
      <c r="T18" s="54">
        <v>6214.5</v>
      </c>
    </row>
    <row r="19" spans="1:20" ht="15" customHeight="1">
      <c r="A19" s="67">
        <v>4</v>
      </c>
      <c r="B19" s="68" t="s">
        <v>125</v>
      </c>
      <c r="C19" s="69">
        <v>1231</v>
      </c>
      <c r="D19" s="52"/>
      <c r="E19" s="52">
        <v>1</v>
      </c>
      <c r="F19" s="52">
        <v>3925</v>
      </c>
      <c r="G19" s="52">
        <v>3925</v>
      </c>
      <c r="H19" s="52"/>
      <c r="I19" s="52"/>
      <c r="J19" s="52"/>
      <c r="K19" s="52"/>
      <c r="L19" s="51">
        <v>50</v>
      </c>
      <c r="M19" s="54">
        <v>1962.5</v>
      </c>
      <c r="N19" s="51"/>
      <c r="O19" s="51"/>
      <c r="P19" s="51"/>
      <c r="Q19" s="51"/>
      <c r="R19" s="51"/>
      <c r="S19" s="51"/>
      <c r="T19" s="54">
        <v>5887.5</v>
      </c>
    </row>
    <row r="20" spans="1:20" ht="17.100000000000001" customHeight="1">
      <c r="A20" s="85" t="s">
        <v>43</v>
      </c>
      <c r="B20" s="86"/>
      <c r="C20" s="53"/>
      <c r="D20" s="52"/>
      <c r="E20" s="56">
        <v>4</v>
      </c>
      <c r="F20" s="52"/>
      <c r="G20" s="56">
        <v>16572</v>
      </c>
      <c r="H20" s="56"/>
      <c r="I20" s="56"/>
      <c r="J20" s="56"/>
      <c r="K20" s="56"/>
      <c r="L20" s="51"/>
      <c r="M20" s="57">
        <v>8286</v>
      </c>
      <c r="N20" s="51"/>
      <c r="O20" s="51"/>
      <c r="P20" s="51"/>
      <c r="Q20" s="51"/>
      <c r="R20" s="51"/>
      <c r="S20" s="51"/>
      <c r="T20" s="57">
        <v>24858</v>
      </c>
    </row>
    <row r="21" spans="1:20" ht="17.100000000000001" customHeight="1">
      <c r="A21" s="87" t="s">
        <v>23</v>
      </c>
      <c r="B21" s="88"/>
      <c r="C21" s="53"/>
      <c r="D21" s="52"/>
      <c r="E21" s="52"/>
      <c r="F21" s="52"/>
      <c r="G21" s="52"/>
      <c r="H21" s="52"/>
      <c r="I21" s="52"/>
      <c r="J21" s="52"/>
      <c r="K21" s="52"/>
      <c r="L21" s="51"/>
      <c r="M21" s="51"/>
      <c r="N21" s="51"/>
      <c r="O21" s="51"/>
      <c r="P21" s="51"/>
      <c r="Q21" s="51"/>
      <c r="R21" s="51"/>
      <c r="S21" s="51"/>
      <c r="T21" s="54"/>
    </row>
    <row r="22" spans="1:20" ht="17.100000000000001" customHeight="1">
      <c r="A22" s="67">
        <v>1</v>
      </c>
      <c r="B22" s="61" t="s">
        <v>112</v>
      </c>
      <c r="C22" s="53">
        <v>3115</v>
      </c>
      <c r="D22" s="52">
        <v>6</v>
      </c>
      <c r="E22" s="52">
        <v>1</v>
      </c>
      <c r="F22" s="52">
        <v>2785</v>
      </c>
      <c r="G22" s="52">
        <v>2785</v>
      </c>
      <c r="H22" s="52"/>
      <c r="I22" s="52"/>
      <c r="J22" s="52"/>
      <c r="K22" s="52"/>
      <c r="L22" s="51"/>
      <c r="M22" s="51"/>
      <c r="N22" s="51"/>
      <c r="O22" s="51"/>
      <c r="P22" s="51"/>
      <c r="Q22" s="51"/>
      <c r="R22" s="51"/>
      <c r="S22" s="51"/>
      <c r="T22" s="54">
        <v>2785</v>
      </c>
    </row>
    <row r="23" spans="1:20" ht="17.100000000000001" customHeight="1">
      <c r="A23" s="67">
        <v>2</v>
      </c>
      <c r="B23" s="61" t="s">
        <v>126</v>
      </c>
      <c r="C23" s="53">
        <v>3433</v>
      </c>
      <c r="D23" s="52">
        <v>9</v>
      </c>
      <c r="E23" s="52">
        <v>1</v>
      </c>
      <c r="F23" s="52">
        <v>3323</v>
      </c>
      <c r="G23" s="52">
        <v>3323</v>
      </c>
      <c r="H23" s="52"/>
      <c r="I23" s="52"/>
      <c r="J23" s="52"/>
      <c r="K23" s="52"/>
      <c r="L23" s="51">
        <v>50</v>
      </c>
      <c r="M23" s="51">
        <v>1661.5</v>
      </c>
      <c r="N23" s="51"/>
      <c r="O23" s="51"/>
      <c r="P23" s="51"/>
      <c r="Q23" s="51"/>
      <c r="R23" s="51"/>
      <c r="S23" s="51"/>
      <c r="T23" s="54">
        <v>4984.5</v>
      </c>
    </row>
    <row r="24" spans="1:20" ht="17.100000000000001" customHeight="1">
      <c r="A24" s="67">
        <v>3</v>
      </c>
      <c r="B24" s="68" t="s">
        <v>27</v>
      </c>
      <c r="C24" s="53">
        <v>4115</v>
      </c>
      <c r="D24" s="52">
        <v>5</v>
      </c>
      <c r="E24" s="58">
        <v>1</v>
      </c>
      <c r="F24" s="52">
        <v>2613</v>
      </c>
      <c r="G24" s="52">
        <v>2613</v>
      </c>
      <c r="H24" s="52"/>
      <c r="I24" s="52"/>
      <c r="J24" s="52"/>
      <c r="K24" s="52"/>
      <c r="L24" s="51"/>
      <c r="M24" s="51"/>
      <c r="N24" s="51"/>
      <c r="O24" s="51"/>
      <c r="P24" s="51"/>
      <c r="Q24" s="51"/>
      <c r="R24" s="51">
        <v>5</v>
      </c>
      <c r="S24" s="51">
        <v>130.65</v>
      </c>
      <c r="T24" s="54">
        <v>2743.65</v>
      </c>
    </row>
    <row r="25" spans="1:20" ht="17.100000000000001" customHeight="1">
      <c r="A25" s="89" t="s">
        <v>43</v>
      </c>
      <c r="B25" s="90"/>
      <c r="C25" s="53"/>
      <c r="D25" s="52"/>
      <c r="E25" s="72">
        <v>3</v>
      </c>
      <c r="F25" s="52"/>
      <c r="G25" s="56">
        <v>8721</v>
      </c>
      <c r="H25" s="56"/>
      <c r="I25" s="56"/>
      <c r="J25" s="56"/>
      <c r="K25" s="56"/>
      <c r="L25" s="51"/>
      <c r="M25" s="74">
        <v>1661.5</v>
      </c>
      <c r="N25" s="51"/>
      <c r="O25" s="51"/>
      <c r="P25" s="51"/>
      <c r="Q25" s="51"/>
      <c r="R25" s="51"/>
      <c r="S25" s="74">
        <v>130.65</v>
      </c>
      <c r="T25" s="66">
        <v>10513.15</v>
      </c>
    </row>
    <row r="26" spans="1:20" ht="17.100000000000001" customHeight="1">
      <c r="A26" s="87" t="s">
        <v>114</v>
      </c>
      <c r="B26" s="88"/>
      <c r="C26" s="53"/>
      <c r="D26" s="52"/>
      <c r="E26" s="58"/>
      <c r="F26" s="52"/>
      <c r="G26" s="52"/>
      <c r="H26" s="52"/>
      <c r="I26" s="52"/>
      <c r="J26" s="52"/>
      <c r="K26" s="52"/>
      <c r="L26" s="51"/>
      <c r="M26" s="51"/>
      <c r="N26" s="51"/>
      <c r="O26" s="51"/>
      <c r="P26" s="51"/>
      <c r="Q26" s="51"/>
      <c r="R26" s="51"/>
      <c r="S26" s="51"/>
      <c r="T26" s="54"/>
    </row>
    <row r="27" spans="1:20" ht="17.100000000000001" customHeight="1">
      <c r="A27" s="51">
        <v>1</v>
      </c>
      <c r="B27" s="71" t="s">
        <v>121</v>
      </c>
      <c r="C27" s="52">
        <v>3231</v>
      </c>
      <c r="D27" s="52">
        <v>6</v>
      </c>
      <c r="E27" s="58" t="s">
        <v>111</v>
      </c>
      <c r="F27" s="52">
        <v>2785</v>
      </c>
      <c r="G27" s="52">
        <v>1392.5</v>
      </c>
      <c r="H27" s="52"/>
      <c r="I27" s="52"/>
      <c r="J27" s="52">
        <v>30</v>
      </c>
      <c r="K27" s="52">
        <v>417.75</v>
      </c>
      <c r="L27" s="51"/>
      <c r="M27" s="51"/>
      <c r="N27" s="51"/>
      <c r="O27" s="51"/>
      <c r="P27" s="51"/>
      <c r="Q27" s="51"/>
      <c r="R27" s="51"/>
      <c r="S27" s="51"/>
      <c r="T27" s="82">
        <v>1810.25</v>
      </c>
    </row>
    <row r="28" spans="1:20" ht="17.100000000000001" customHeight="1">
      <c r="A28" s="67"/>
      <c r="B28" s="89" t="s">
        <v>43</v>
      </c>
      <c r="C28" s="93"/>
      <c r="D28" s="52"/>
      <c r="E28" s="73" t="s">
        <v>111</v>
      </c>
      <c r="F28" s="52"/>
      <c r="G28" s="56">
        <v>1392.5</v>
      </c>
      <c r="H28" s="56"/>
      <c r="I28" s="56"/>
      <c r="J28" s="56"/>
      <c r="K28" s="56">
        <v>417.75</v>
      </c>
      <c r="L28" s="51"/>
      <c r="M28" s="51"/>
      <c r="N28" s="51"/>
      <c r="O28" s="51"/>
      <c r="P28" s="51"/>
      <c r="Q28" s="51"/>
      <c r="R28" s="51"/>
      <c r="S28" s="51"/>
      <c r="T28" s="66">
        <v>1810.25</v>
      </c>
    </row>
    <row r="29" spans="1:20" ht="17.100000000000001" customHeight="1">
      <c r="A29" s="91" t="s">
        <v>115</v>
      </c>
      <c r="B29" s="92"/>
      <c r="C29" s="52"/>
      <c r="D29" s="52"/>
      <c r="E29" s="70"/>
      <c r="F29" s="52"/>
      <c r="G29" s="52"/>
      <c r="H29" s="52"/>
      <c r="I29" s="52"/>
      <c r="J29" s="52"/>
      <c r="K29" s="52"/>
      <c r="L29" s="51"/>
      <c r="M29" s="51"/>
      <c r="N29" s="51"/>
      <c r="O29" s="51"/>
      <c r="P29" s="51"/>
      <c r="Q29" s="51"/>
      <c r="R29" s="51"/>
      <c r="S29" s="51"/>
      <c r="T29" s="54"/>
    </row>
    <row r="30" spans="1:20" ht="17.100000000000001" customHeight="1">
      <c r="A30" s="51">
        <v>1</v>
      </c>
      <c r="B30" s="55" t="s">
        <v>116</v>
      </c>
      <c r="C30" s="52">
        <v>3475</v>
      </c>
      <c r="D30" s="52"/>
      <c r="E30" s="58">
        <v>8</v>
      </c>
      <c r="F30" s="52"/>
      <c r="G30" s="82">
        <v>29704.400000000001</v>
      </c>
      <c r="H30" s="52"/>
      <c r="I30" s="52"/>
      <c r="J30" s="52"/>
      <c r="K30" s="82">
        <v>1135.2</v>
      </c>
      <c r="L30" s="51"/>
      <c r="M30" s="51"/>
      <c r="N30" s="51"/>
      <c r="O30" s="51"/>
      <c r="P30" s="51"/>
      <c r="Q30" s="51"/>
      <c r="R30" s="51"/>
      <c r="S30" s="51"/>
      <c r="T30" s="54">
        <v>30839.599999999999</v>
      </c>
    </row>
    <row r="31" spans="1:20" ht="17.100000000000001" customHeight="1">
      <c r="A31" s="85" t="s">
        <v>43</v>
      </c>
      <c r="B31" s="86"/>
      <c r="C31" s="53"/>
      <c r="D31" s="52"/>
      <c r="E31" s="72">
        <v>8</v>
      </c>
      <c r="F31" s="52"/>
      <c r="G31" s="83">
        <f>G30</f>
        <v>29704.400000000001</v>
      </c>
      <c r="H31" s="80"/>
      <c r="I31" s="80"/>
      <c r="J31" s="80"/>
      <c r="K31" s="83">
        <f>K30</f>
        <v>1135.2</v>
      </c>
      <c r="L31" s="51"/>
      <c r="M31" s="51"/>
      <c r="N31" s="51"/>
      <c r="O31" s="51"/>
      <c r="P31" s="51"/>
      <c r="Q31" s="54"/>
      <c r="R31" s="54"/>
      <c r="S31" s="66"/>
      <c r="T31" s="57">
        <f>T30</f>
        <v>30839.599999999999</v>
      </c>
    </row>
    <row r="32" spans="1:20" ht="17.100000000000001" customHeight="1">
      <c r="A32" s="87" t="s">
        <v>30</v>
      </c>
      <c r="B32" s="88"/>
      <c r="C32" s="53"/>
      <c r="D32" s="52"/>
      <c r="E32" s="52"/>
      <c r="F32" s="52"/>
      <c r="G32" s="52"/>
      <c r="H32" s="52"/>
      <c r="I32" s="52"/>
      <c r="J32" s="52"/>
      <c r="K32" s="52"/>
      <c r="L32" s="51"/>
      <c r="M32" s="51"/>
      <c r="N32" s="51"/>
      <c r="O32" s="51"/>
      <c r="P32" s="51"/>
      <c r="Q32" s="51"/>
      <c r="R32" s="51"/>
      <c r="S32" s="51"/>
      <c r="T32" s="54"/>
    </row>
    <row r="33" spans="1:21" ht="17.100000000000001" customHeight="1">
      <c r="A33" s="67">
        <v>1</v>
      </c>
      <c r="B33" s="61" t="s">
        <v>93</v>
      </c>
      <c r="C33" s="53">
        <v>3340</v>
      </c>
      <c r="D33" s="52">
        <v>5</v>
      </c>
      <c r="E33" s="52">
        <v>2</v>
      </c>
      <c r="F33" s="52">
        <v>2613</v>
      </c>
      <c r="G33" s="52">
        <v>5226</v>
      </c>
      <c r="H33" s="52"/>
      <c r="I33" s="52"/>
      <c r="J33" s="52"/>
      <c r="K33" s="52"/>
      <c r="L33" s="51"/>
      <c r="M33" s="51"/>
      <c r="N33" s="51"/>
      <c r="O33" s="51"/>
      <c r="P33" s="51"/>
      <c r="Q33" s="51"/>
      <c r="R33" s="51"/>
      <c r="S33" s="51"/>
      <c r="T33" s="54">
        <v>5226</v>
      </c>
    </row>
    <row r="34" spans="1:21" ht="17.100000000000001" customHeight="1">
      <c r="A34" s="51">
        <v>2</v>
      </c>
      <c r="B34" s="55" t="s">
        <v>32</v>
      </c>
      <c r="C34" s="52">
        <v>9132</v>
      </c>
      <c r="D34" s="52">
        <v>2</v>
      </c>
      <c r="E34" s="52">
        <v>2</v>
      </c>
      <c r="F34" s="52">
        <v>2094</v>
      </c>
      <c r="G34" s="52">
        <f>ROUND(F34*E34,2)</f>
        <v>4188</v>
      </c>
      <c r="H34" s="52"/>
      <c r="I34" s="52"/>
      <c r="J34" s="52"/>
      <c r="K34" s="52"/>
      <c r="L34" s="51"/>
      <c r="M34" s="51"/>
      <c r="N34" s="51"/>
      <c r="O34" s="51"/>
      <c r="P34" s="51">
        <v>10</v>
      </c>
      <c r="Q34" s="54">
        <v>209.4</v>
      </c>
      <c r="R34" s="54"/>
      <c r="S34" s="54"/>
      <c r="T34" s="54">
        <v>4606.8</v>
      </c>
    </row>
    <row r="35" spans="1:21" ht="17.100000000000001" customHeight="1">
      <c r="A35" s="51">
        <v>3</v>
      </c>
      <c r="B35" s="55" t="s">
        <v>92</v>
      </c>
      <c r="C35" s="52">
        <v>9132</v>
      </c>
      <c r="D35" s="52">
        <v>2</v>
      </c>
      <c r="E35" s="52">
        <v>4</v>
      </c>
      <c r="F35" s="52">
        <v>2094</v>
      </c>
      <c r="G35" s="52">
        <f t="shared" ref="G35:G41" si="0">ROUND(F35*E35,2)</f>
        <v>8376</v>
      </c>
      <c r="H35" s="52"/>
      <c r="I35" s="52"/>
      <c r="J35" s="52"/>
      <c r="K35" s="52"/>
      <c r="L35" s="51"/>
      <c r="M35" s="51"/>
      <c r="N35" s="51"/>
      <c r="O35" s="51"/>
      <c r="P35" s="51"/>
      <c r="Q35" s="51"/>
      <c r="R35" s="51"/>
      <c r="S35" s="51"/>
      <c r="T35" s="54">
        <f>ROUND(F35*E35,2)</f>
        <v>8376</v>
      </c>
    </row>
    <row r="36" spans="1:21" ht="17.100000000000001" customHeight="1">
      <c r="A36" s="51">
        <v>4</v>
      </c>
      <c r="B36" s="55" t="s">
        <v>33</v>
      </c>
      <c r="C36" s="52">
        <v>9152</v>
      </c>
      <c r="D36" s="52">
        <v>2</v>
      </c>
      <c r="E36" s="52">
        <v>4</v>
      </c>
      <c r="F36" s="52">
        <v>2094</v>
      </c>
      <c r="G36" s="52">
        <f t="shared" si="0"/>
        <v>8376</v>
      </c>
      <c r="H36" s="52"/>
      <c r="I36" s="52"/>
      <c r="J36" s="52"/>
      <c r="K36" s="52"/>
      <c r="L36" s="51"/>
      <c r="M36" s="51"/>
      <c r="N36" s="51">
        <v>35</v>
      </c>
      <c r="O36" s="54">
        <f>ROUND(F36/167*80*35%,2)</f>
        <v>351.09</v>
      </c>
      <c r="P36" s="51"/>
      <c r="Q36" s="51"/>
      <c r="R36" s="51"/>
      <c r="S36" s="51"/>
      <c r="T36" s="54">
        <f>ROUND((F36+O36)*E36,2)</f>
        <v>9780.36</v>
      </c>
    </row>
    <row r="37" spans="1:21" ht="27" customHeight="1">
      <c r="A37" s="51">
        <v>5</v>
      </c>
      <c r="B37" s="55" t="s">
        <v>104</v>
      </c>
      <c r="C37" s="52">
        <v>7241</v>
      </c>
      <c r="D37" s="52">
        <v>6</v>
      </c>
      <c r="E37" s="52">
        <v>1</v>
      </c>
      <c r="F37" s="52">
        <v>2785</v>
      </c>
      <c r="G37" s="52">
        <f>ROUND(F37*E37,2)</f>
        <v>2785</v>
      </c>
      <c r="H37" s="52"/>
      <c r="I37" s="52"/>
      <c r="J37" s="52"/>
      <c r="K37" s="52"/>
      <c r="L37" s="51"/>
      <c r="M37" s="51"/>
      <c r="N37" s="51"/>
      <c r="O37" s="51"/>
      <c r="P37" s="51"/>
      <c r="Q37" s="51"/>
      <c r="R37" s="51"/>
      <c r="S37" s="51"/>
      <c r="T37" s="54">
        <f>ROUND(G37,2)</f>
        <v>2785</v>
      </c>
    </row>
    <row r="38" spans="1:21" ht="24.75" customHeight="1">
      <c r="A38" s="51">
        <v>6</v>
      </c>
      <c r="B38" s="55" t="s">
        <v>35</v>
      </c>
      <c r="C38" s="52">
        <v>7129</v>
      </c>
      <c r="D38" s="52">
        <v>7</v>
      </c>
      <c r="E38" s="52">
        <v>4</v>
      </c>
      <c r="F38" s="52">
        <v>2958</v>
      </c>
      <c r="G38" s="52">
        <f t="shared" si="0"/>
        <v>11832</v>
      </c>
      <c r="H38" s="52"/>
      <c r="I38" s="52"/>
      <c r="J38" s="52"/>
      <c r="K38" s="52"/>
      <c r="L38" s="51"/>
      <c r="M38" s="51"/>
      <c r="N38" s="51"/>
      <c r="O38" s="51"/>
      <c r="P38" s="51"/>
      <c r="Q38" s="51"/>
      <c r="R38" s="51"/>
      <c r="S38" s="51"/>
      <c r="T38" s="54">
        <f t="shared" ref="T38:T39" si="1">ROUND(G38,2)</f>
        <v>11832</v>
      </c>
    </row>
    <row r="39" spans="1:21" ht="17.100000000000001" customHeight="1">
      <c r="A39" s="51">
        <v>7</v>
      </c>
      <c r="B39" s="55" t="s">
        <v>106</v>
      </c>
      <c r="C39" s="52">
        <v>7136</v>
      </c>
      <c r="D39" s="52">
        <v>5</v>
      </c>
      <c r="E39" s="52">
        <v>2</v>
      </c>
      <c r="F39" s="52">
        <v>2613</v>
      </c>
      <c r="G39" s="52">
        <f t="shared" si="0"/>
        <v>5226</v>
      </c>
      <c r="H39" s="52"/>
      <c r="I39" s="52"/>
      <c r="J39" s="52"/>
      <c r="K39" s="52"/>
      <c r="L39" s="51"/>
      <c r="M39" s="51"/>
      <c r="N39" s="51"/>
      <c r="O39" s="51"/>
      <c r="P39" s="51"/>
      <c r="Q39" s="51"/>
      <c r="R39" s="51"/>
      <c r="S39" s="51"/>
      <c r="T39" s="54">
        <f t="shared" si="1"/>
        <v>5226</v>
      </c>
    </row>
    <row r="40" spans="1:21" ht="17.100000000000001" customHeight="1">
      <c r="A40" s="51">
        <v>8</v>
      </c>
      <c r="B40" s="55" t="s">
        <v>41</v>
      </c>
      <c r="C40" s="52">
        <v>9162</v>
      </c>
      <c r="D40" s="52">
        <v>2</v>
      </c>
      <c r="E40" s="52">
        <v>1</v>
      </c>
      <c r="F40" s="52">
        <v>2094</v>
      </c>
      <c r="G40" s="52">
        <f t="shared" si="0"/>
        <v>2094</v>
      </c>
      <c r="H40" s="52"/>
      <c r="I40" s="52"/>
      <c r="J40" s="52"/>
      <c r="K40" s="52"/>
      <c r="L40" s="51"/>
      <c r="M40" s="51"/>
      <c r="N40" s="51"/>
      <c r="O40" s="51"/>
      <c r="P40" s="51"/>
      <c r="Q40" s="51"/>
      <c r="R40" s="51"/>
      <c r="S40" s="51"/>
      <c r="T40" s="54">
        <v>2094</v>
      </c>
    </row>
    <row r="41" spans="1:21" ht="17.100000000000001" customHeight="1">
      <c r="A41" s="51">
        <v>9</v>
      </c>
      <c r="B41" s="55" t="s">
        <v>26</v>
      </c>
      <c r="C41" s="52">
        <v>9411</v>
      </c>
      <c r="D41" s="52">
        <v>2</v>
      </c>
      <c r="E41" s="52">
        <v>1</v>
      </c>
      <c r="F41" s="52">
        <v>2094</v>
      </c>
      <c r="G41" s="52">
        <f t="shared" si="0"/>
        <v>2094</v>
      </c>
      <c r="H41" s="52"/>
      <c r="I41" s="52"/>
      <c r="J41" s="52"/>
      <c r="K41" s="52"/>
      <c r="L41" s="51"/>
      <c r="M41" s="54"/>
      <c r="N41" s="51"/>
      <c r="O41" s="51"/>
      <c r="P41" s="51"/>
      <c r="Q41" s="51"/>
      <c r="R41" s="51"/>
      <c r="S41" s="51"/>
      <c r="T41" s="54">
        <f>ROUND(F41+M41,2)</f>
        <v>2094</v>
      </c>
    </row>
    <row r="42" spans="1:21" ht="16.5" customHeight="1">
      <c r="A42" s="85" t="s">
        <v>43</v>
      </c>
      <c r="B42" s="86"/>
      <c r="C42" s="52"/>
      <c r="D42" s="52"/>
      <c r="E42" s="56">
        <v>21</v>
      </c>
      <c r="F42" s="52"/>
      <c r="G42" s="56">
        <v>50197</v>
      </c>
      <c r="H42" s="56"/>
      <c r="I42" s="56"/>
      <c r="J42" s="56"/>
      <c r="K42" s="57"/>
      <c r="L42" s="51"/>
      <c r="M42" s="57"/>
      <c r="N42" s="51"/>
      <c r="O42" s="57">
        <f>ROUND(O36*E36,2)</f>
        <v>1404.36</v>
      </c>
      <c r="P42" s="51"/>
      <c r="Q42" s="57">
        <f>ROUND(Q34*E34,2)</f>
        <v>418.8</v>
      </c>
      <c r="R42" s="57"/>
      <c r="S42" s="57"/>
      <c r="T42" s="56">
        <v>52020.160000000003</v>
      </c>
    </row>
    <row r="43" spans="1:21" ht="18" customHeight="1">
      <c r="A43" s="85" t="s">
        <v>91</v>
      </c>
      <c r="B43" s="86"/>
      <c r="C43" s="52"/>
      <c r="D43" s="52"/>
      <c r="E43" s="56">
        <v>36.5</v>
      </c>
      <c r="F43" s="56"/>
      <c r="G43" s="57">
        <f>G20+G25+G28+G31+G42</f>
        <v>106586.9</v>
      </c>
      <c r="H43" s="57"/>
      <c r="I43" s="57"/>
      <c r="J43" s="57"/>
      <c r="K43" s="57">
        <v>1552.95</v>
      </c>
      <c r="L43" s="51"/>
      <c r="M43" s="57">
        <v>9947.5</v>
      </c>
      <c r="N43" s="51"/>
      <c r="O43" s="57">
        <f>ROUND(O20+O31+O42,2)</f>
        <v>1404.36</v>
      </c>
      <c r="P43" s="51"/>
      <c r="Q43" s="57">
        <f>ROUND(Q20+Q31+Q42,2)</f>
        <v>418.8</v>
      </c>
      <c r="R43" s="57"/>
      <c r="S43" s="57">
        <v>130.65</v>
      </c>
      <c r="T43" s="57">
        <f>T20+T25+T28+T31+T42</f>
        <v>120041.16</v>
      </c>
    </row>
    <row r="44" spans="1:21" ht="24" customHeight="1">
      <c r="A44" s="41" t="s">
        <v>122</v>
      </c>
      <c r="B44" s="41"/>
      <c r="C44" s="43"/>
      <c r="D44" s="44"/>
      <c r="E44" s="44"/>
      <c r="F44" s="44"/>
      <c r="G44" s="44"/>
      <c r="H44" s="44"/>
      <c r="I44" s="44"/>
      <c r="J44" s="44"/>
      <c r="K44" s="44"/>
      <c r="L44" s="41"/>
      <c r="M44" s="41"/>
      <c r="N44" s="41"/>
      <c r="O44" s="41"/>
      <c r="P44" s="41"/>
      <c r="Q44" s="41"/>
      <c r="R44" s="41"/>
      <c r="S44" s="41"/>
      <c r="T44" s="41"/>
      <c r="U44" s="41"/>
    </row>
    <row r="45" spans="1:21" ht="6" customHeight="1">
      <c r="A45" s="41"/>
      <c r="B45" s="41"/>
      <c r="C45" s="43"/>
      <c r="D45" s="44"/>
      <c r="E45" s="44"/>
      <c r="F45" s="44"/>
      <c r="G45" s="44"/>
      <c r="H45" s="44"/>
      <c r="I45" s="44"/>
      <c r="J45" s="44"/>
      <c r="K45" s="44"/>
      <c r="L45" s="41"/>
      <c r="M45" s="41"/>
      <c r="N45" s="41"/>
      <c r="O45" s="41"/>
      <c r="P45" s="41"/>
      <c r="Q45" s="41"/>
      <c r="R45" s="41"/>
      <c r="S45" s="41"/>
      <c r="T45" s="41"/>
      <c r="U45" s="41"/>
    </row>
    <row r="46" spans="1:21">
      <c r="A46" s="41" t="s">
        <v>118</v>
      </c>
      <c r="B46" s="41"/>
      <c r="C46" s="43"/>
      <c r="D46" s="44"/>
      <c r="E46" s="44"/>
      <c r="F46" s="44"/>
      <c r="G46" s="44"/>
      <c r="H46" s="44"/>
      <c r="I46" s="44"/>
      <c r="J46" s="44"/>
      <c r="K46" s="44"/>
      <c r="L46" s="41"/>
      <c r="M46" s="41"/>
      <c r="N46" s="41"/>
      <c r="O46" s="41"/>
      <c r="P46" s="41"/>
      <c r="Q46" s="41"/>
      <c r="R46" s="41"/>
      <c r="S46" s="41"/>
      <c r="T46" s="41"/>
      <c r="U46" s="41"/>
    </row>
    <row r="47" spans="1:21">
      <c r="A47" s="41"/>
      <c r="B47" s="41"/>
      <c r="C47" s="43"/>
      <c r="D47" s="44"/>
      <c r="E47" s="44"/>
      <c r="F47" s="44"/>
      <c r="G47" s="44"/>
      <c r="H47" s="44"/>
      <c r="I47" s="44"/>
      <c r="J47" s="44"/>
      <c r="K47" s="44"/>
      <c r="L47" s="41"/>
      <c r="M47" s="41"/>
      <c r="N47" s="41"/>
      <c r="O47" s="41"/>
      <c r="P47" s="41"/>
      <c r="Q47" s="41"/>
      <c r="R47" s="41"/>
      <c r="S47" s="41"/>
      <c r="T47" s="41"/>
      <c r="U47" s="41"/>
    </row>
  </sheetData>
  <mergeCells count="25">
    <mergeCell ref="L10:M12"/>
    <mergeCell ref="N10:O12"/>
    <mergeCell ref="P10:Q12"/>
    <mergeCell ref="T10:T13"/>
    <mergeCell ref="R10:S12"/>
    <mergeCell ref="H10:I12"/>
    <mergeCell ref="J10:K12"/>
    <mergeCell ref="E10:E13"/>
    <mergeCell ref="F10:F13"/>
    <mergeCell ref="G10:G13"/>
    <mergeCell ref="A15:B15"/>
    <mergeCell ref="A10:A13"/>
    <mergeCell ref="B10:B13"/>
    <mergeCell ref="C10:C13"/>
    <mergeCell ref="D10:D13"/>
    <mergeCell ref="A43:B43"/>
    <mergeCell ref="A20:B20"/>
    <mergeCell ref="A21:B21"/>
    <mergeCell ref="A31:B31"/>
    <mergeCell ref="A32:B32"/>
    <mergeCell ref="A42:B42"/>
    <mergeCell ref="A25:B25"/>
    <mergeCell ref="A26:B26"/>
    <mergeCell ref="A29:B29"/>
    <mergeCell ref="B28:C28"/>
  </mergeCells>
  <printOptions horizontalCentered="1"/>
  <pageMargins left="3.937007874015748E-2" right="3.937007874015748E-2" top="0.55118110236220474" bottom="0.55118110236220474" header="0.31496062992125984" footer="0.31496062992125984"/>
  <pageSetup paperSize="9" scale="68" orientation="landscape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topLeftCell="A28" zoomScale="80" zoomScaleNormal="80" workbookViewId="0">
      <selection activeCell="B29" sqref="B29"/>
    </sheetView>
  </sheetViews>
  <sheetFormatPr defaultRowHeight="1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>
      <c r="A1" s="1" t="s">
        <v>54</v>
      </c>
      <c r="B1" s="21"/>
      <c r="C1" s="2"/>
      <c r="D1" s="2"/>
      <c r="E1" s="141" t="s">
        <v>58</v>
      </c>
      <c r="F1" s="141"/>
      <c r="G1" s="141"/>
      <c r="H1" s="32"/>
      <c r="I1" s="142" t="s">
        <v>63</v>
      </c>
      <c r="J1" s="142"/>
      <c r="K1" s="142"/>
      <c r="L1" s="142"/>
      <c r="M1" s="142"/>
    </row>
    <row r="2" spans="1:15">
      <c r="A2" s="33" t="s">
        <v>59</v>
      </c>
      <c r="B2" s="33"/>
      <c r="C2" s="33"/>
      <c r="D2" s="33"/>
      <c r="E2" s="33"/>
      <c r="F2" s="33"/>
      <c r="G2" s="33"/>
      <c r="H2" s="33"/>
      <c r="I2" s="142" t="s">
        <v>60</v>
      </c>
      <c r="J2" s="142"/>
      <c r="K2" s="142"/>
      <c r="L2" s="142"/>
      <c r="M2" s="142"/>
    </row>
    <row r="3" spans="1:15">
      <c r="A3" s="34"/>
      <c r="B3" s="33" t="s">
        <v>2</v>
      </c>
      <c r="C3" s="33"/>
      <c r="D3" s="34"/>
      <c r="E3" s="34"/>
      <c r="F3" s="34"/>
      <c r="G3" s="34"/>
      <c r="H3" s="22"/>
      <c r="I3" s="142" t="s">
        <v>83</v>
      </c>
      <c r="J3" s="142"/>
      <c r="K3" s="142"/>
      <c r="L3" s="142"/>
      <c r="M3" s="142"/>
      <c r="N3" s="5"/>
      <c r="O3" s="5"/>
    </row>
    <row r="4" spans="1:15">
      <c r="A4" s="33" t="s">
        <v>61</v>
      </c>
      <c r="B4" s="33"/>
      <c r="C4" s="33"/>
      <c r="D4" s="33"/>
      <c r="E4" s="33"/>
      <c r="F4" s="33"/>
      <c r="G4" s="33"/>
      <c r="H4" s="33"/>
      <c r="I4" s="144" t="s">
        <v>84</v>
      </c>
      <c r="J4" s="144"/>
      <c r="K4" s="144"/>
      <c r="L4" s="144"/>
      <c r="M4" s="144"/>
    </row>
    <row r="5" spans="1:15">
      <c r="A5" s="4"/>
      <c r="B5" s="2"/>
      <c r="C5" s="2"/>
      <c r="D5" s="2"/>
      <c r="E5" s="2"/>
      <c r="F5" s="2"/>
      <c r="G5" s="2"/>
      <c r="H5" s="3"/>
      <c r="I5" s="142" t="s">
        <v>85</v>
      </c>
      <c r="J5" s="142"/>
      <c r="K5" s="142"/>
      <c r="L5" s="142"/>
      <c r="M5" s="142"/>
    </row>
    <row r="6" spans="1:15">
      <c r="A6" s="6"/>
      <c r="B6" s="143" t="s">
        <v>86</v>
      </c>
      <c r="C6" s="143"/>
      <c r="D6" s="143"/>
      <c r="E6" s="143"/>
      <c r="F6" s="143"/>
      <c r="G6" s="143"/>
      <c r="H6" s="143"/>
      <c r="I6" s="143"/>
      <c r="J6" s="7"/>
      <c r="K6" s="7"/>
      <c r="L6" s="7"/>
      <c r="M6" s="3"/>
    </row>
    <row r="7" spans="1:1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48</v>
      </c>
      <c r="K7" s="3"/>
      <c r="L7" s="3"/>
      <c r="M7" s="3"/>
    </row>
    <row r="8" spans="1:15">
      <c r="A8" s="129" t="s">
        <v>7</v>
      </c>
      <c r="B8" s="138" t="s">
        <v>8</v>
      </c>
      <c r="C8" s="138" t="s">
        <v>9</v>
      </c>
      <c r="D8" s="134" t="s">
        <v>10</v>
      </c>
      <c r="E8" s="134" t="s">
        <v>11</v>
      </c>
      <c r="F8" s="134" t="s">
        <v>12</v>
      </c>
      <c r="G8" s="129" t="s">
        <v>13</v>
      </c>
      <c r="H8" s="129"/>
      <c r="I8" s="123" t="s">
        <v>14</v>
      </c>
      <c r="J8" s="124"/>
      <c r="K8" s="129" t="s">
        <v>15</v>
      </c>
      <c r="L8" s="129"/>
      <c r="M8" s="130" t="s">
        <v>16</v>
      </c>
    </row>
    <row r="9" spans="1:15">
      <c r="A9" s="129"/>
      <c r="B9" s="139"/>
      <c r="C9" s="139"/>
      <c r="D9" s="135"/>
      <c r="E9" s="135"/>
      <c r="F9" s="135"/>
      <c r="G9" s="129"/>
      <c r="H9" s="129"/>
      <c r="I9" s="125"/>
      <c r="J9" s="126"/>
      <c r="K9" s="129"/>
      <c r="L9" s="129"/>
      <c r="M9" s="131"/>
    </row>
    <row r="10" spans="1:15">
      <c r="A10" s="129"/>
      <c r="B10" s="139"/>
      <c r="C10" s="139"/>
      <c r="D10" s="135"/>
      <c r="E10" s="135"/>
      <c r="F10" s="135"/>
      <c r="G10" s="129"/>
      <c r="H10" s="129"/>
      <c r="I10" s="127"/>
      <c r="J10" s="128"/>
      <c r="K10" s="129"/>
      <c r="L10" s="129"/>
      <c r="M10" s="131"/>
    </row>
    <row r="11" spans="1:15">
      <c r="A11" s="137"/>
      <c r="B11" s="140"/>
      <c r="C11" s="140"/>
      <c r="D11" s="136"/>
      <c r="E11" s="136"/>
      <c r="F11" s="136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31"/>
    </row>
    <row r="12" spans="1:1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>
      <c r="A13" s="132" t="s">
        <v>19</v>
      </c>
      <c r="B13" s="133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1678</v>
      </c>
      <c r="G14" s="10">
        <v>50</v>
      </c>
      <c r="H14" s="14">
        <f>F14*G14%</f>
        <v>839</v>
      </c>
      <c r="I14" s="15"/>
      <c r="J14" s="10"/>
      <c r="K14" s="10"/>
      <c r="L14" s="10"/>
      <c r="M14" s="14">
        <f>F14+H14</f>
        <v>2517</v>
      </c>
    </row>
    <row r="15" spans="1:1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1551</v>
      </c>
      <c r="G15" s="10">
        <v>50</v>
      </c>
      <c r="H15" s="14">
        <f>F15*G15%</f>
        <v>775.5</v>
      </c>
      <c r="I15" s="10"/>
      <c r="J15" s="10"/>
      <c r="K15" s="10"/>
      <c r="L15" s="10"/>
      <c r="M15" s="14">
        <f>F15+H15</f>
        <v>2326.5</v>
      </c>
    </row>
    <row r="16" spans="1:1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1551</v>
      </c>
      <c r="G16" s="10">
        <v>30</v>
      </c>
      <c r="H16" s="14">
        <f>F16*G16%</f>
        <v>465.29999999999995</v>
      </c>
      <c r="I16" s="10"/>
      <c r="J16" s="10"/>
      <c r="K16" s="10"/>
      <c r="L16" s="10"/>
      <c r="M16" s="14">
        <f>F16+H16</f>
        <v>2016.3</v>
      </c>
    </row>
    <row r="17" spans="1:13">
      <c r="A17" s="132" t="s">
        <v>23</v>
      </c>
      <c r="B17" s="133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1397</v>
      </c>
      <c r="G18" s="16">
        <v>20</v>
      </c>
      <c r="H18" s="19">
        <f>F18*G18%</f>
        <v>279.40000000000003</v>
      </c>
      <c r="I18" s="9"/>
      <c r="J18" s="9"/>
      <c r="K18" s="9"/>
      <c r="L18" s="9"/>
      <c r="M18" s="14">
        <f>F18+H18</f>
        <v>1676.4</v>
      </c>
    </row>
    <row r="19" spans="1:13">
      <c r="A19" s="10">
        <v>5</v>
      </c>
      <c r="B19" s="15" t="s">
        <v>25</v>
      </c>
      <c r="C19" s="11">
        <v>4211</v>
      </c>
      <c r="D19" s="10">
        <v>5</v>
      </c>
      <c r="E19" s="10">
        <v>1.5</v>
      </c>
      <c r="F19" s="10">
        <v>1182</v>
      </c>
      <c r="G19" s="10"/>
      <c r="H19" s="10"/>
      <c r="I19" s="10"/>
      <c r="J19" s="10"/>
      <c r="K19" s="10"/>
      <c r="L19" s="10"/>
      <c r="M19" s="14">
        <f>F19*E19</f>
        <v>1773</v>
      </c>
    </row>
    <row r="20" spans="1:13">
      <c r="A20" s="10">
        <v>6</v>
      </c>
      <c r="B20" s="15" t="s">
        <v>26</v>
      </c>
      <c r="C20" s="11">
        <v>9411</v>
      </c>
      <c r="D20" s="10">
        <v>2</v>
      </c>
      <c r="E20" s="10">
        <v>1</v>
      </c>
      <c r="F20" s="10">
        <v>1152</v>
      </c>
      <c r="G20" s="10">
        <v>20</v>
      </c>
      <c r="H20" s="14">
        <f>F20*G20%</f>
        <v>230.4</v>
      </c>
      <c r="I20" s="10"/>
      <c r="J20" s="10"/>
      <c r="K20" s="10"/>
      <c r="L20" s="10"/>
      <c r="M20" s="14">
        <f>F20+H20</f>
        <v>1382.4</v>
      </c>
    </row>
    <row r="21" spans="1:13">
      <c r="A21" s="10">
        <v>7</v>
      </c>
      <c r="B21" s="15" t="s">
        <v>27</v>
      </c>
      <c r="C21" s="11">
        <v>4115</v>
      </c>
      <c r="D21" s="10">
        <v>5</v>
      </c>
      <c r="E21" s="10">
        <v>1</v>
      </c>
      <c r="F21" s="10">
        <v>1182</v>
      </c>
      <c r="G21" s="10"/>
      <c r="H21" s="10"/>
      <c r="I21" s="10"/>
      <c r="J21" s="10"/>
      <c r="K21" s="10"/>
      <c r="L21" s="10"/>
      <c r="M21" s="14">
        <f>F21</f>
        <v>1182</v>
      </c>
    </row>
    <row r="22" spans="1:13">
      <c r="A22" s="10">
        <v>8</v>
      </c>
      <c r="B22" s="15" t="s">
        <v>28</v>
      </c>
      <c r="C22" s="11">
        <v>4190</v>
      </c>
      <c r="D22" s="10">
        <v>5</v>
      </c>
      <c r="E22" s="10">
        <v>0.5</v>
      </c>
      <c r="F22" s="10">
        <v>1182</v>
      </c>
      <c r="G22" s="10"/>
      <c r="H22" s="10"/>
      <c r="I22" s="10"/>
      <c r="J22" s="10"/>
      <c r="K22" s="10"/>
      <c r="L22" s="10"/>
      <c r="M22" s="14">
        <f>F22*E22</f>
        <v>591</v>
      </c>
    </row>
    <row r="23" spans="1:13">
      <c r="A23" s="10">
        <v>9</v>
      </c>
      <c r="B23" s="15" t="s">
        <v>29</v>
      </c>
      <c r="C23" s="11">
        <v>3471</v>
      </c>
      <c r="D23" s="10">
        <v>5</v>
      </c>
      <c r="E23" s="10">
        <v>1</v>
      </c>
      <c r="F23" s="10">
        <v>1182</v>
      </c>
      <c r="G23" s="10"/>
      <c r="H23" s="10"/>
      <c r="I23" s="10"/>
      <c r="J23" s="10"/>
      <c r="K23" s="10"/>
      <c r="L23" s="14"/>
      <c r="M23" s="14">
        <f>F23</f>
        <v>1182</v>
      </c>
    </row>
    <row r="24" spans="1:13">
      <c r="A24" s="132" t="s">
        <v>30</v>
      </c>
      <c r="B24" s="133"/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4"/>
    </row>
    <row r="25" spans="1:13">
      <c r="A25" s="10">
        <v>10</v>
      </c>
      <c r="B25" s="15" t="s">
        <v>31</v>
      </c>
      <c r="C25" s="11">
        <v>4222</v>
      </c>
      <c r="D25" s="10">
        <v>5</v>
      </c>
      <c r="E25" s="10">
        <v>0.5</v>
      </c>
      <c r="F25" s="10">
        <v>1182</v>
      </c>
      <c r="G25" s="10"/>
      <c r="H25" s="10"/>
      <c r="I25" s="10"/>
      <c r="J25" s="14"/>
      <c r="K25" s="10"/>
      <c r="L25" s="10"/>
      <c r="M25" s="14">
        <f>F25*E25</f>
        <v>591</v>
      </c>
    </row>
    <row r="26" spans="1:13" ht="24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1152</v>
      </c>
      <c r="G26" s="10"/>
      <c r="H26" s="10"/>
      <c r="I26" s="10"/>
      <c r="J26" s="10"/>
      <c r="K26" s="10">
        <v>10</v>
      </c>
      <c r="L26" s="14">
        <f>F26*K26%</f>
        <v>115.2</v>
      </c>
      <c r="M26" s="14">
        <f>F26*E26+L26*E26</f>
        <v>2534.4</v>
      </c>
    </row>
    <row r="27" spans="1:13" ht="24">
      <c r="A27" s="10">
        <v>12</v>
      </c>
      <c r="B27" s="15" t="s">
        <v>32</v>
      </c>
      <c r="C27" s="11">
        <v>9132</v>
      </c>
      <c r="D27" s="10">
        <v>2</v>
      </c>
      <c r="E27" s="10">
        <v>2</v>
      </c>
      <c r="F27" s="10">
        <v>1152</v>
      </c>
      <c r="G27" s="10"/>
      <c r="H27" s="10"/>
      <c r="I27" s="10"/>
      <c r="J27" s="10"/>
      <c r="K27" s="10"/>
      <c r="L27" s="10"/>
      <c r="M27" s="14">
        <f>F27*E27</f>
        <v>2304</v>
      </c>
    </row>
    <row r="28" spans="1:13">
      <c r="A28" s="10">
        <v>13</v>
      </c>
      <c r="B28" s="15" t="s">
        <v>33</v>
      </c>
      <c r="C28" s="11">
        <v>9152</v>
      </c>
      <c r="D28" s="10">
        <v>2</v>
      </c>
      <c r="E28" s="10">
        <v>3</v>
      </c>
      <c r="F28" s="10">
        <v>1152</v>
      </c>
      <c r="G28" s="10"/>
      <c r="H28" s="10"/>
      <c r="I28" s="10">
        <v>35</v>
      </c>
      <c r="J28" s="14">
        <f>F28/167*80*I28%</f>
        <v>193.14970059880238</v>
      </c>
      <c r="K28" s="10"/>
      <c r="L28" s="10"/>
      <c r="M28" s="14">
        <v>4035.45</v>
      </c>
    </row>
    <row r="29" spans="1:13" ht="48">
      <c r="A29" s="10">
        <v>14</v>
      </c>
      <c r="B29" s="15" t="s">
        <v>34</v>
      </c>
      <c r="C29" s="11">
        <v>7241</v>
      </c>
      <c r="D29" s="10">
        <v>6</v>
      </c>
      <c r="E29" s="10">
        <v>1</v>
      </c>
      <c r="F29" s="10">
        <v>1235</v>
      </c>
      <c r="G29" s="10"/>
      <c r="H29" s="10"/>
      <c r="I29" s="10"/>
      <c r="J29" s="10"/>
      <c r="K29" s="10"/>
      <c r="L29" s="10"/>
      <c r="M29" s="14">
        <f>F29</f>
        <v>1235</v>
      </c>
    </row>
    <row r="30" spans="1:13" ht="36">
      <c r="A30" s="10">
        <v>15</v>
      </c>
      <c r="B30" s="15" t="s">
        <v>35</v>
      </c>
      <c r="C30" s="11">
        <v>7129</v>
      </c>
      <c r="D30" s="10">
        <v>7</v>
      </c>
      <c r="E30" s="10">
        <v>7</v>
      </c>
      <c r="F30" s="10">
        <v>1312</v>
      </c>
      <c r="G30" s="10"/>
      <c r="H30" s="10"/>
      <c r="I30" s="10"/>
      <c r="J30" s="10"/>
      <c r="K30" s="10"/>
      <c r="L30" s="10"/>
      <c r="M30" s="14">
        <f>F30*E30</f>
        <v>9184</v>
      </c>
    </row>
    <row r="31" spans="1:13" ht="24">
      <c r="A31" s="10">
        <v>16</v>
      </c>
      <c r="B31" s="15" t="s">
        <v>36</v>
      </c>
      <c r="C31" s="11">
        <v>7212</v>
      </c>
      <c r="D31" s="10">
        <v>7</v>
      </c>
      <c r="E31" s="10">
        <v>1</v>
      </c>
      <c r="F31" s="10">
        <v>1312</v>
      </c>
      <c r="G31" s="10"/>
      <c r="H31" s="10"/>
      <c r="I31" s="10"/>
      <c r="J31" s="10"/>
      <c r="K31" s="10"/>
      <c r="L31" s="10"/>
      <c r="M31" s="14">
        <f>F31</f>
        <v>1312</v>
      </c>
    </row>
    <row r="32" spans="1:13" ht="36">
      <c r="A32" s="10">
        <v>17</v>
      </c>
      <c r="B32" s="15" t="s">
        <v>37</v>
      </c>
      <c r="C32" s="11">
        <v>7233</v>
      </c>
      <c r="D32" s="10">
        <v>5</v>
      </c>
      <c r="E32" s="10">
        <v>3</v>
      </c>
      <c r="F32" s="10">
        <v>1182</v>
      </c>
      <c r="G32" s="10"/>
      <c r="H32" s="10"/>
      <c r="I32" s="10"/>
      <c r="J32" s="10"/>
      <c r="K32" s="10"/>
      <c r="L32" s="10"/>
      <c r="M32" s="14">
        <f>F32*E32</f>
        <v>3546</v>
      </c>
    </row>
    <row r="33" spans="1:13" ht="24">
      <c r="A33" s="10">
        <v>18</v>
      </c>
      <c r="B33" s="15" t="s">
        <v>38</v>
      </c>
      <c r="C33" s="11">
        <v>7233</v>
      </c>
      <c r="D33" s="10">
        <v>5</v>
      </c>
      <c r="E33" s="10">
        <v>1</v>
      </c>
      <c r="F33" s="10">
        <v>1182</v>
      </c>
      <c r="G33" s="10"/>
      <c r="H33" s="10"/>
      <c r="I33" s="10"/>
      <c r="J33" s="10"/>
      <c r="K33" s="10"/>
      <c r="L33" s="10"/>
      <c r="M33" s="14">
        <f>F33*E33</f>
        <v>1182</v>
      </c>
    </row>
    <row r="34" spans="1:13" ht="24">
      <c r="A34" s="10">
        <v>19</v>
      </c>
      <c r="B34" s="15" t="s">
        <v>39</v>
      </c>
      <c r="C34" s="11">
        <v>7233</v>
      </c>
      <c r="D34" s="10">
        <v>3</v>
      </c>
      <c r="E34" s="10">
        <v>1</v>
      </c>
      <c r="F34" s="10">
        <v>1162</v>
      </c>
      <c r="G34" s="10"/>
      <c r="H34" s="10"/>
      <c r="I34" s="10"/>
      <c r="J34" s="10"/>
      <c r="K34" s="10"/>
      <c r="L34" s="10"/>
      <c r="M34" s="14">
        <f>F34</f>
        <v>1162</v>
      </c>
    </row>
    <row r="35" spans="1:13">
      <c r="A35" s="10">
        <v>20</v>
      </c>
      <c r="B35" s="15" t="s">
        <v>40</v>
      </c>
      <c r="C35" s="11">
        <v>7243</v>
      </c>
      <c r="D35" s="10">
        <v>5</v>
      </c>
      <c r="E35" s="10">
        <v>0.5</v>
      </c>
      <c r="F35" s="10">
        <v>1182</v>
      </c>
      <c r="G35" s="10"/>
      <c r="H35" s="10"/>
      <c r="I35" s="10"/>
      <c r="J35" s="10"/>
      <c r="K35" s="10"/>
      <c r="L35" s="10"/>
      <c r="M35" s="14">
        <f>F35*E35</f>
        <v>591</v>
      </c>
    </row>
    <row r="36" spans="1:13">
      <c r="A36" s="10">
        <v>21</v>
      </c>
      <c r="B36" s="15" t="s">
        <v>41</v>
      </c>
      <c r="C36" s="11">
        <v>9162</v>
      </c>
      <c r="D36" s="10">
        <v>2</v>
      </c>
      <c r="E36" s="10">
        <v>1</v>
      </c>
      <c r="F36" s="10">
        <v>1152</v>
      </c>
      <c r="G36" s="10"/>
      <c r="H36" s="10"/>
      <c r="I36" s="10"/>
      <c r="J36" s="10"/>
      <c r="K36" s="10"/>
      <c r="L36" s="10"/>
      <c r="M36" s="14">
        <f>F36</f>
        <v>1152</v>
      </c>
    </row>
    <row r="37" spans="1:13">
      <c r="A37" s="10">
        <v>22</v>
      </c>
      <c r="B37" s="15" t="s">
        <v>42</v>
      </c>
      <c r="C37" s="11">
        <v>3340</v>
      </c>
      <c r="D37" s="10">
        <v>5</v>
      </c>
      <c r="E37" s="10">
        <v>2</v>
      </c>
      <c r="F37" s="10">
        <v>1182</v>
      </c>
      <c r="G37" s="10"/>
      <c r="H37" s="10"/>
      <c r="I37" s="10"/>
      <c r="J37" s="10"/>
      <c r="K37" s="10"/>
      <c r="L37" s="10"/>
      <c r="M37" s="14">
        <f>F37*E37</f>
        <v>2364</v>
      </c>
    </row>
    <row r="38" spans="1:13">
      <c r="A38" s="10"/>
      <c r="B38" s="10" t="s">
        <v>43</v>
      </c>
      <c r="C38" s="10"/>
      <c r="D38" s="10"/>
      <c r="E38" s="10">
        <f>SUM(E14:E37)</f>
        <v>34</v>
      </c>
      <c r="F38" s="14">
        <f>F14*E14+F15*E15+F16*E16+F18*E18+F19*E19+F20*E20+F21*E21+F22*E22+F23*E23+F25*E25+F26*E26+F27*E27+F28*E28+F29*E29+F30*E30+F31*E31+F32*E32+F33*E33+F34*E34+F35*E35+F36*E36+F37*E37</f>
        <v>42440</v>
      </c>
      <c r="G38" s="10"/>
      <c r="H38" s="14">
        <f>SUM(H14:H37)</f>
        <v>2589.6000000000004</v>
      </c>
      <c r="I38" s="10"/>
      <c r="J38" s="14">
        <v>579.45000000000005</v>
      </c>
      <c r="K38" s="10"/>
      <c r="L38" s="14">
        <f>L26*E26</f>
        <v>230.4</v>
      </c>
      <c r="M38" s="14">
        <f>SUM(M13:M37)</f>
        <v>45839.45</v>
      </c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 t="s">
        <v>44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 t="s">
        <v>45</v>
      </c>
      <c r="B41" s="3"/>
      <c r="C41" s="3"/>
      <c r="D41" s="3"/>
      <c r="E41" s="3"/>
      <c r="F41" s="3"/>
      <c r="G41" s="3" t="s">
        <v>46</v>
      </c>
      <c r="H41" s="3"/>
      <c r="I41" s="3"/>
      <c r="J41" s="3"/>
      <c r="K41" s="3"/>
      <c r="L41" s="3"/>
      <c r="M41" s="2"/>
    </row>
  </sheetData>
  <mergeCells count="20">
    <mergeCell ref="A24:B24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  <mergeCell ref="E1:G1"/>
    <mergeCell ref="I5:M5"/>
    <mergeCell ref="B6:I6"/>
    <mergeCell ref="I1:M1"/>
    <mergeCell ref="I2:M2"/>
    <mergeCell ref="I3:M3"/>
    <mergeCell ref="I4:M4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44"/>
  <sheetViews>
    <sheetView view="pageLayout" topLeftCell="A31" zoomScale="90" zoomScaleNormal="80" zoomScalePageLayoutView="90" workbookViewId="0">
      <selection activeCell="J5" sqref="J5:N5"/>
    </sheetView>
  </sheetViews>
  <sheetFormatPr defaultRowHeight="15"/>
  <cols>
    <col min="1" max="1" width="4.140625" customWidth="1"/>
    <col min="3" max="3" width="14" customWidth="1"/>
  </cols>
  <sheetData>
    <row r="1" spans="1:14">
      <c r="K1" s="161" t="s">
        <v>58</v>
      </c>
      <c r="L1" s="161"/>
      <c r="M1" s="161"/>
    </row>
    <row r="2" spans="1:14">
      <c r="J2" s="147" t="s">
        <v>63</v>
      </c>
      <c r="K2" s="147"/>
      <c r="L2" s="147"/>
      <c r="M2" s="147"/>
      <c r="N2" s="147"/>
    </row>
    <row r="3" spans="1:14">
      <c r="J3" s="147" t="s">
        <v>87</v>
      </c>
      <c r="K3" s="147"/>
      <c r="L3" s="147"/>
      <c r="M3" s="147"/>
      <c r="N3" s="147"/>
    </row>
    <row r="4" spans="1:14">
      <c r="J4" s="147" t="s">
        <v>64</v>
      </c>
      <c r="K4" s="147"/>
      <c r="L4" s="147"/>
      <c r="M4" s="147"/>
      <c r="N4" s="147"/>
    </row>
    <row r="5" spans="1:14">
      <c r="J5" s="147" t="s">
        <v>62</v>
      </c>
      <c r="K5" s="147"/>
      <c r="L5" s="147"/>
      <c r="M5" s="147"/>
      <c r="N5" s="147"/>
    </row>
    <row r="6" spans="1:14">
      <c r="J6" s="147" t="s">
        <v>65</v>
      </c>
      <c r="K6" s="147"/>
      <c r="L6" s="147"/>
      <c r="M6" s="147"/>
      <c r="N6" s="147"/>
    </row>
    <row r="8" spans="1:14">
      <c r="B8" s="161" t="s">
        <v>66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</row>
    <row r="10" spans="1:14">
      <c r="A10" s="161" t="s">
        <v>67</v>
      </c>
      <c r="B10" s="161"/>
      <c r="C10" s="161"/>
      <c r="L10" s="169" t="s">
        <v>68</v>
      </c>
      <c r="M10" s="169"/>
      <c r="N10" s="169"/>
    </row>
    <row r="12" spans="1:14">
      <c r="A12" s="170" t="s">
        <v>7</v>
      </c>
      <c r="B12" s="173" t="s">
        <v>8</v>
      </c>
      <c r="C12" s="174"/>
      <c r="D12" s="170" t="s">
        <v>69</v>
      </c>
      <c r="E12" s="183" t="s">
        <v>10</v>
      </c>
      <c r="F12" s="183" t="s">
        <v>70</v>
      </c>
      <c r="G12" s="183" t="s">
        <v>71</v>
      </c>
      <c r="H12" s="179" t="s">
        <v>13</v>
      </c>
      <c r="I12" s="180"/>
      <c r="J12" s="157" t="s">
        <v>14</v>
      </c>
      <c r="K12" s="158"/>
      <c r="L12" s="157" t="s">
        <v>72</v>
      </c>
      <c r="M12" s="158"/>
      <c r="N12" s="154" t="s">
        <v>16</v>
      </c>
    </row>
    <row r="13" spans="1:14" ht="21" customHeight="1">
      <c r="A13" s="171"/>
      <c r="B13" s="175"/>
      <c r="C13" s="176"/>
      <c r="D13" s="171"/>
      <c r="E13" s="184"/>
      <c r="F13" s="184"/>
      <c r="G13" s="184"/>
      <c r="H13" s="181"/>
      <c r="I13" s="182"/>
      <c r="J13" s="159"/>
      <c r="K13" s="160"/>
      <c r="L13" s="159"/>
      <c r="M13" s="160"/>
      <c r="N13" s="155"/>
    </row>
    <row r="14" spans="1:14" ht="30" customHeight="1">
      <c r="A14" s="172"/>
      <c r="B14" s="177"/>
      <c r="C14" s="178"/>
      <c r="D14" s="172"/>
      <c r="E14" s="185"/>
      <c r="F14" s="185"/>
      <c r="G14" s="185"/>
      <c r="H14" s="25" t="s">
        <v>17</v>
      </c>
      <c r="I14" s="26" t="s">
        <v>18</v>
      </c>
      <c r="J14" s="25" t="s">
        <v>17</v>
      </c>
      <c r="K14" s="23" t="s">
        <v>18</v>
      </c>
      <c r="L14" s="25" t="s">
        <v>17</v>
      </c>
      <c r="M14" s="23" t="s">
        <v>18</v>
      </c>
      <c r="N14" s="156"/>
    </row>
    <row r="15" spans="1:14">
      <c r="A15" s="29">
        <v>1</v>
      </c>
      <c r="B15" s="162">
        <v>2</v>
      </c>
      <c r="C15" s="163"/>
      <c r="D15" s="29">
        <v>3</v>
      </c>
      <c r="E15" s="29">
        <v>4</v>
      </c>
      <c r="F15" s="29">
        <v>5</v>
      </c>
      <c r="G15" s="29">
        <v>6</v>
      </c>
      <c r="H15" s="29">
        <v>7</v>
      </c>
      <c r="I15" s="28">
        <v>8</v>
      </c>
      <c r="J15" s="29">
        <v>9</v>
      </c>
      <c r="K15" s="28">
        <v>10</v>
      </c>
      <c r="L15" s="29">
        <v>11</v>
      </c>
      <c r="M15" s="28">
        <v>12</v>
      </c>
      <c r="N15" s="28">
        <v>13</v>
      </c>
    </row>
    <row r="16" spans="1:14">
      <c r="A16" s="166" t="s">
        <v>19</v>
      </c>
      <c r="B16" s="167"/>
      <c r="C16" s="168"/>
      <c r="D16" s="25"/>
      <c r="E16" s="25"/>
      <c r="F16" s="25"/>
      <c r="G16" s="25"/>
      <c r="H16" s="25"/>
      <c r="I16" s="26"/>
      <c r="J16" s="25"/>
      <c r="K16" s="26"/>
      <c r="L16" s="25"/>
      <c r="M16" s="26"/>
      <c r="N16" s="26"/>
    </row>
    <row r="17" spans="1:14">
      <c r="A17" s="29">
        <v>1</v>
      </c>
      <c r="B17" s="145" t="s">
        <v>20</v>
      </c>
      <c r="C17" s="146"/>
      <c r="D17" s="25"/>
      <c r="E17" s="25"/>
      <c r="F17" s="25"/>
      <c r="G17" s="25"/>
      <c r="H17" s="25"/>
      <c r="I17" s="26"/>
      <c r="J17" s="25"/>
      <c r="K17" s="26"/>
      <c r="L17" s="25"/>
      <c r="M17" s="26"/>
      <c r="N17" s="26"/>
    </row>
    <row r="18" spans="1:14">
      <c r="A18" s="29">
        <v>2</v>
      </c>
      <c r="B18" s="145" t="s">
        <v>21</v>
      </c>
      <c r="C18" s="146"/>
      <c r="D18" s="25"/>
      <c r="E18" s="25"/>
      <c r="F18" s="25"/>
      <c r="G18" s="25"/>
      <c r="H18" s="25"/>
      <c r="I18" s="26"/>
      <c r="J18" s="25"/>
      <c r="K18" s="26"/>
      <c r="L18" s="25"/>
      <c r="M18" s="26"/>
      <c r="N18" s="26"/>
    </row>
    <row r="19" spans="1:14">
      <c r="A19" s="29">
        <v>3</v>
      </c>
      <c r="B19" s="145" t="s">
        <v>22</v>
      </c>
      <c r="C19" s="146"/>
      <c r="D19" s="25"/>
      <c r="E19" s="25"/>
      <c r="F19" s="25"/>
      <c r="G19" s="25"/>
      <c r="H19" s="25"/>
      <c r="I19" s="26"/>
      <c r="J19" s="25"/>
      <c r="K19" s="26"/>
      <c r="L19" s="25"/>
      <c r="M19" s="26"/>
      <c r="N19" s="26"/>
    </row>
    <row r="20" spans="1:14">
      <c r="A20" s="166" t="s">
        <v>23</v>
      </c>
      <c r="B20" s="167"/>
      <c r="C20" s="168"/>
      <c r="D20" s="25"/>
      <c r="E20" s="25"/>
      <c r="F20" s="25"/>
      <c r="G20" s="25"/>
      <c r="H20" s="25"/>
      <c r="I20" s="26"/>
      <c r="J20" s="25"/>
      <c r="K20" s="26"/>
      <c r="L20" s="25"/>
      <c r="M20" s="26"/>
      <c r="N20" s="26"/>
    </row>
    <row r="21" spans="1:14">
      <c r="A21" s="29">
        <v>4</v>
      </c>
      <c r="B21" s="145" t="s">
        <v>24</v>
      </c>
      <c r="C21" s="146"/>
      <c r="D21" s="25"/>
      <c r="E21" s="25"/>
      <c r="F21" s="25"/>
      <c r="G21" s="25"/>
      <c r="H21" s="25"/>
      <c r="I21" s="26"/>
      <c r="J21" s="25"/>
      <c r="K21" s="26"/>
      <c r="L21" s="25"/>
      <c r="M21" s="26"/>
      <c r="N21" s="26"/>
    </row>
    <row r="22" spans="1:14">
      <c r="A22" s="29">
        <v>5</v>
      </c>
      <c r="B22" s="145" t="s">
        <v>26</v>
      </c>
      <c r="C22" s="146"/>
      <c r="D22" s="25"/>
      <c r="E22" s="25"/>
      <c r="F22" s="25"/>
      <c r="G22" s="25"/>
      <c r="H22" s="25"/>
      <c r="I22" s="26"/>
      <c r="J22" s="25"/>
      <c r="K22" s="26"/>
      <c r="L22" s="25"/>
      <c r="M22" s="26"/>
      <c r="N22" s="26"/>
    </row>
    <row r="23" spans="1:14">
      <c r="A23" s="29">
        <v>6</v>
      </c>
      <c r="B23" s="164" t="s">
        <v>27</v>
      </c>
      <c r="C23" s="165"/>
      <c r="D23" s="25"/>
      <c r="E23" s="25"/>
      <c r="F23" s="25"/>
      <c r="G23" s="25"/>
      <c r="H23" s="25"/>
      <c r="I23" s="26"/>
      <c r="J23" s="25"/>
      <c r="K23" s="26"/>
      <c r="L23" s="25"/>
      <c r="M23" s="26"/>
      <c r="N23" s="26"/>
    </row>
    <row r="24" spans="1:14">
      <c r="A24" s="29">
        <v>7</v>
      </c>
      <c r="B24" s="145" t="s">
        <v>28</v>
      </c>
      <c r="C24" s="146"/>
      <c r="D24" s="25"/>
      <c r="E24" s="25"/>
      <c r="F24" s="25"/>
      <c r="G24" s="25"/>
      <c r="H24" s="25"/>
      <c r="I24" s="26"/>
      <c r="J24" s="25"/>
      <c r="K24" s="26"/>
      <c r="L24" s="25"/>
      <c r="M24" s="26"/>
      <c r="N24" s="26"/>
    </row>
    <row r="25" spans="1:14">
      <c r="A25" s="29">
        <v>8</v>
      </c>
      <c r="B25" s="145" t="s">
        <v>29</v>
      </c>
      <c r="C25" s="146"/>
      <c r="D25" s="25"/>
      <c r="E25" s="25"/>
      <c r="F25" s="25"/>
      <c r="G25" s="25"/>
      <c r="H25" s="25"/>
      <c r="I25" s="26"/>
      <c r="J25" s="25"/>
      <c r="K25" s="26"/>
      <c r="L25" s="25"/>
      <c r="M25" s="26"/>
      <c r="N25" s="26"/>
    </row>
    <row r="26" spans="1:14">
      <c r="A26" s="166" t="s">
        <v>30</v>
      </c>
      <c r="B26" s="167"/>
      <c r="C26" s="168"/>
      <c r="D26" s="25"/>
      <c r="E26" s="25"/>
      <c r="F26" s="25"/>
      <c r="G26" s="25"/>
      <c r="H26" s="25"/>
      <c r="I26" s="26"/>
      <c r="J26" s="25"/>
      <c r="K26" s="26"/>
      <c r="L26" s="25"/>
      <c r="M26" s="26"/>
      <c r="N26" s="26"/>
    </row>
    <row r="27" spans="1:14">
      <c r="A27" s="29">
        <v>9</v>
      </c>
      <c r="B27" s="145" t="s">
        <v>31</v>
      </c>
      <c r="C27" s="146"/>
      <c r="D27" s="25"/>
      <c r="E27" s="25"/>
      <c r="F27" s="25"/>
      <c r="G27" s="25"/>
      <c r="H27" s="25"/>
      <c r="I27" s="26"/>
      <c r="J27" s="25"/>
      <c r="K27" s="26"/>
      <c r="L27" s="25"/>
      <c r="M27" s="26"/>
      <c r="N27" s="26"/>
    </row>
    <row r="28" spans="1:14" ht="27" customHeight="1">
      <c r="A28" s="29">
        <v>10</v>
      </c>
      <c r="B28" s="148" t="s">
        <v>32</v>
      </c>
      <c r="C28" s="149"/>
      <c r="D28" s="25"/>
      <c r="E28" s="25"/>
      <c r="F28" s="25"/>
      <c r="G28" s="25"/>
      <c r="H28" s="25"/>
      <c r="I28" s="26"/>
      <c r="J28" s="25"/>
      <c r="K28" s="26"/>
      <c r="L28" s="25"/>
      <c r="M28" s="26"/>
      <c r="N28" s="26"/>
    </row>
    <row r="29" spans="1:14" ht="27.75" customHeight="1">
      <c r="A29" s="29">
        <v>11</v>
      </c>
      <c r="B29" s="148" t="s">
        <v>32</v>
      </c>
      <c r="C29" s="149"/>
      <c r="D29" s="25"/>
      <c r="E29" s="25"/>
      <c r="F29" s="25"/>
      <c r="G29" s="25"/>
      <c r="H29" s="25"/>
      <c r="I29" s="26"/>
      <c r="J29" s="25"/>
      <c r="K29" s="26"/>
      <c r="L29" s="25"/>
      <c r="M29" s="26"/>
      <c r="N29" s="26"/>
    </row>
    <row r="30" spans="1:14">
      <c r="A30" s="29">
        <v>12</v>
      </c>
      <c r="B30" s="145" t="s">
        <v>33</v>
      </c>
      <c r="C30" s="146"/>
      <c r="D30" s="25"/>
      <c r="E30" s="25"/>
      <c r="F30" s="25"/>
      <c r="G30" s="25"/>
      <c r="H30" s="25"/>
      <c r="I30" s="26"/>
      <c r="J30" s="25"/>
      <c r="K30" s="26"/>
      <c r="L30" s="25"/>
      <c r="M30" s="26"/>
      <c r="N30" s="26"/>
    </row>
    <row r="31" spans="1:14" ht="48.75" customHeight="1">
      <c r="A31" s="29">
        <v>13</v>
      </c>
      <c r="B31" s="150" t="s">
        <v>75</v>
      </c>
      <c r="C31" s="151"/>
      <c r="D31" s="25"/>
      <c r="E31" s="25"/>
      <c r="F31" s="25"/>
      <c r="G31" s="25"/>
      <c r="H31" s="25"/>
      <c r="I31" s="26"/>
      <c r="J31" s="25"/>
      <c r="K31" s="26"/>
      <c r="L31" s="25"/>
      <c r="M31" s="26"/>
      <c r="N31" s="26"/>
    </row>
    <row r="32" spans="1:14" ht="37.5" customHeight="1">
      <c r="A32" s="29">
        <v>14</v>
      </c>
      <c r="B32" s="150" t="s">
        <v>73</v>
      </c>
      <c r="C32" s="151"/>
      <c r="D32" s="25"/>
      <c r="E32" s="25"/>
      <c r="F32" s="25"/>
      <c r="G32" s="25"/>
      <c r="H32" s="25"/>
      <c r="I32" s="26"/>
      <c r="J32" s="25"/>
      <c r="K32" s="26"/>
      <c r="L32" s="25"/>
      <c r="M32" s="26"/>
      <c r="N32" s="26"/>
    </row>
    <row r="33" spans="1:14" ht="29.25" customHeight="1">
      <c r="A33" s="29">
        <v>15</v>
      </c>
      <c r="B33" s="148" t="s">
        <v>74</v>
      </c>
      <c r="C33" s="149"/>
      <c r="D33" s="25"/>
      <c r="E33" s="25"/>
      <c r="F33" s="25"/>
      <c r="G33" s="25"/>
      <c r="H33" s="25"/>
      <c r="I33" s="26"/>
      <c r="J33" s="25"/>
      <c r="K33" s="26"/>
      <c r="L33" s="25"/>
      <c r="M33" s="26"/>
      <c r="N33" s="26"/>
    </row>
    <row r="34" spans="1:14" ht="36.75" customHeight="1">
      <c r="A34" s="29">
        <v>16</v>
      </c>
      <c r="B34" s="150" t="s">
        <v>76</v>
      </c>
      <c r="C34" s="151"/>
      <c r="D34" s="25"/>
      <c r="E34" s="25"/>
      <c r="F34" s="25"/>
      <c r="G34" s="25"/>
      <c r="H34" s="25"/>
      <c r="I34" s="26"/>
      <c r="J34" s="25"/>
      <c r="K34" s="26"/>
      <c r="L34" s="25"/>
      <c r="M34" s="26"/>
      <c r="N34" s="26"/>
    </row>
    <row r="35" spans="1:14" ht="28.5" customHeight="1">
      <c r="A35" s="29">
        <v>17</v>
      </c>
      <c r="B35" s="148" t="s">
        <v>77</v>
      </c>
      <c r="C35" s="149"/>
      <c r="D35" s="25"/>
      <c r="E35" s="25"/>
      <c r="F35" s="25"/>
      <c r="G35" s="25"/>
      <c r="H35" s="25"/>
      <c r="I35" s="26"/>
      <c r="J35" s="25"/>
      <c r="K35" s="26"/>
      <c r="L35" s="25"/>
      <c r="M35" s="26"/>
      <c r="N35" s="26"/>
    </row>
    <row r="36" spans="1:14" ht="30.75" customHeight="1">
      <c r="A36" s="29">
        <v>18</v>
      </c>
      <c r="B36" s="148" t="s">
        <v>78</v>
      </c>
      <c r="C36" s="149"/>
      <c r="D36" s="25"/>
      <c r="E36" s="25"/>
      <c r="F36" s="25"/>
      <c r="G36" s="25"/>
      <c r="H36" s="25"/>
      <c r="I36" s="26"/>
      <c r="J36" s="25"/>
      <c r="K36" s="26"/>
      <c r="L36" s="25"/>
      <c r="M36" s="26"/>
      <c r="N36" s="26"/>
    </row>
    <row r="37" spans="1:14">
      <c r="A37" s="29">
        <v>19</v>
      </c>
      <c r="B37" s="145" t="s">
        <v>40</v>
      </c>
      <c r="C37" s="146"/>
      <c r="D37" s="25"/>
      <c r="E37" s="25"/>
      <c r="F37" s="25"/>
      <c r="G37" s="25"/>
      <c r="H37" s="25"/>
      <c r="I37" s="26"/>
      <c r="J37" s="25"/>
      <c r="K37" s="26"/>
      <c r="L37" s="25"/>
      <c r="M37" s="26"/>
      <c r="N37" s="26"/>
    </row>
    <row r="38" spans="1:14" ht="28.5" customHeight="1">
      <c r="A38" s="29">
        <v>20</v>
      </c>
      <c r="B38" s="148" t="s">
        <v>41</v>
      </c>
      <c r="C38" s="149"/>
      <c r="D38" s="25"/>
      <c r="E38" s="25"/>
      <c r="F38" s="25"/>
      <c r="G38" s="25"/>
      <c r="H38" s="25"/>
      <c r="I38" s="26"/>
      <c r="J38" s="25"/>
      <c r="K38" s="26"/>
      <c r="L38" s="25"/>
      <c r="M38" s="26"/>
      <c r="N38" s="26"/>
    </row>
    <row r="39" spans="1:14">
      <c r="A39" s="27">
        <v>21</v>
      </c>
      <c r="B39" s="30" t="s">
        <v>42</v>
      </c>
      <c r="C39" s="31"/>
      <c r="D39" s="24"/>
      <c r="E39" s="24"/>
      <c r="F39" s="24"/>
      <c r="G39" s="24"/>
      <c r="H39" s="24"/>
      <c r="I39" s="23"/>
      <c r="J39" s="24"/>
      <c r="K39" s="23"/>
      <c r="L39" s="24"/>
      <c r="M39" s="23"/>
      <c r="N39" s="23"/>
    </row>
    <row r="40" spans="1:14">
      <c r="A40" s="24"/>
      <c r="B40" s="152" t="s">
        <v>43</v>
      </c>
      <c r="C40" s="153"/>
      <c r="D40" s="24"/>
      <c r="E40" s="24"/>
      <c r="F40" s="24"/>
      <c r="G40" s="24"/>
      <c r="H40" s="24"/>
      <c r="I40" s="23"/>
      <c r="J40" s="24"/>
      <c r="K40" s="23"/>
      <c r="L40" s="24"/>
      <c r="M40" s="23"/>
      <c r="N40" s="23"/>
    </row>
    <row r="42" spans="1:14">
      <c r="A42" s="147" t="s">
        <v>79</v>
      </c>
      <c r="B42" s="147"/>
      <c r="C42" s="147"/>
      <c r="D42" s="147"/>
      <c r="E42" s="147"/>
      <c r="F42" s="147"/>
      <c r="G42" s="147"/>
      <c r="I42" s="147" t="s">
        <v>80</v>
      </c>
      <c r="J42" s="147"/>
      <c r="K42" s="147"/>
      <c r="L42" s="147"/>
      <c r="M42" s="147"/>
      <c r="N42" s="147"/>
    </row>
    <row r="44" spans="1:14">
      <c r="A44" s="147" t="s">
        <v>82</v>
      </c>
      <c r="B44" s="147"/>
      <c r="C44" s="147"/>
      <c r="D44" s="147"/>
      <c r="E44" s="147"/>
      <c r="F44" s="147"/>
      <c r="G44" s="147"/>
      <c r="I44" s="147" t="s">
        <v>81</v>
      </c>
      <c r="J44" s="147"/>
      <c r="K44" s="147"/>
      <c r="L44" s="147"/>
      <c r="M44" s="147"/>
      <c r="N44" s="147"/>
    </row>
  </sheetData>
  <mergeCells count="48">
    <mergeCell ref="A20:C20"/>
    <mergeCell ref="A10:C10"/>
    <mergeCell ref="L10:N10"/>
    <mergeCell ref="K1:M1"/>
    <mergeCell ref="J2:N2"/>
    <mergeCell ref="J3:N3"/>
    <mergeCell ref="J4:N4"/>
    <mergeCell ref="J5:N5"/>
    <mergeCell ref="J6:N6"/>
    <mergeCell ref="A12:A14"/>
    <mergeCell ref="B12:C14"/>
    <mergeCell ref="D12:D14"/>
    <mergeCell ref="H12:I13"/>
    <mergeCell ref="E12:E14"/>
    <mergeCell ref="F12:F14"/>
    <mergeCell ref="G12:G14"/>
    <mergeCell ref="B32:C32"/>
    <mergeCell ref="N12:N14"/>
    <mergeCell ref="L12:M13"/>
    <mergeCell ref="B8:M8"/>
    <mergeCell ref="B27:C27"/>
    <mergeCell ref="B15:C15"/>
    <mergeCell ref="J12:K13"/>
    <mergeCell ref="B23:C23"/>
    <mergeCell ref="B24:C24"/>
    <mergeCell ref="A16:C16"/>
    <mergeCell ref="A26:C26"/>
    <mergeCell ref="B22:C22"/>
    <mergeCell ref="B18:C18"/>
    <mergeCell ref="B25:C25"/>
    <mergeCell ref="B19:C19"/>
    <mergeCell ref="B21:C21"/>
    <mergeCell ref="B30:C30"/>
    <mergeCell ref="B17:C17"/>
    <mergeCell ref="I44:N44"/>
    <mergeCell ref="B37:C37"/>
    <mergeCell ref="B38:C38"/>
    <mergeCell ref="I42:N42"/>
    <mergeCell ref="A44:G44"/>
    <mergeCell ref="B28:C28"/>
    <mergeCell ref="B34:C34"/>
    <mergeCell ref="B35:C35"/>
    <mergeCell ref="B36:C36"/>
    <mergeCell ref="A42:G42"/>
    <mergeCell ref="B40:C40"/>
    <mergeCell ref="B29:C29"/>
    <mergeCell ref="B33:C33"/>
    <mergeCell ref="B31:C31"/>
  </mergeCells>
  <phoneticPr fontId="11" type="noConversion"/>
  <printOptions horizontalCentered="1"/>
  <pageMargins left="0.11811023622047245" right="0.70866141732283472" top="0.74803149606299213" bottom="0.74803149606299213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1"/>
  <sheetViews>
    <sheetView topLeftCell="A13" zoomScaleNormal="80" workbookViewId="0">
      <selection activeCell="A22" sqref="A22:B22"/>
    </sheetView>
  </sheetViews>
  <sheetFormatPr defaultRowHeight="15"/>
  <cols>
    <col min="1" max="1" width="4.5703125" customWidth="1"/>
    <col min="2" max="2" width="41.5703125" customWidth="1"/>
    <col min="3" max="3" width="7.28515625" style="40" customWidth="1"/>
    <col min="4" max="5" width="5.7109375" style="39" customWidth="1"/>
    <col min="6" max="6" width="8.5703125" style="39" customWidth="1"/>
    <col min="7" max="7" width="9.85546875" style="39" customWidth="1"/>
    <col min="8" max="8" width="5.7109375" customWidth="1"/>
    <col min="9" max="9" width="9.5703125" customWidth="1"/>
    <col min="10" max="10" width="7.7109375" customWidth="1"/>
    <col min="11" max="11" width="8" customWidth="1"/>
    <col min="12" max="12" width="7.7109375" customWidth="1"/>
    <col min="13" max="13" width="8.140625" customWidth="1"/>
    <col min="14" max="14" width="10.85546875" customWidth="1"/>
  </cols>
  <sheetData>
    <row r="1" spans="1:14" ht="15.95" customHeight="1">
      <c r="A1" s="45" t="s">
        <v>109</v>
      </c>
      <c r="B1" s="46"/>
    </row>
    <row r="2" spans="1:14" ht="12.95" customHeight="1">
      <c r="A2" s="42" t="s">
        <v>101</v>
      </c>
      <c r="B2" s="48"/>
    </row>
    <row r="3" spans="1:14" ht="12.95" customHeight="1">
      <c r="A3" s="42" t="s">
        <v>100</v>
      </c>
      <c r="B3" s="42"/>
    </row>
    <row r="4" spans="1:14" ht="12.95" customHeight="1">
      <c r="A4" s="42" t="s">
        <v>96</v>
      </c>
      <c r="B4" s="42"/>
    </row>
    <row r="5" spans="1:14" ht="18.75" customHeight="1">
      <c r="A5" s="42" t="s">
        <v>97</v>
      </c>
      <c r="B5" s="42"/>
    </row>
    <row r="6" spans="1:14" ht="14.1" customHeight="1">
      <c r="A6" t="s">
        <v>102</v>
      </c>
    </row>
    <row r="7" spans="1:14" ht="17.100000000000001" customHeight="1">
      <c r="A7" s="47" t="s">
        <v>108</v>
      </c>
      <c r="B7" s="46"/>
      <c r="C7" s="49"/>
      <c r="D7" s="50"/>
      <c r="E7" s="50"/>
      <c r="F7" s="50"/>
      <c r="G7" s="50"/>
      <c r="H7" s="46"/>
      <c r="I7" s="46"/>
      <c r="J7" s="46"/>
    </row>
    <row r="8" spans="1:14" ht="15" customHeight="1">
      <c r="A8" s="42" t="s">
        <v>98</v>
      </c>
      <c r="K8" s="60"/>
      <c r="L8" s="60"/>
      <c r="M8" s="60"/>
      <c r="N8" s="60"/>
    </row>
    <row r="9" spans="1:14" ht="12" customHeight="1">
      <c r="A9" s="122" t="s">
        <v>7</v>
      </c>
      <c r="B9" s="97" t="s">
        <v>8</v>
      </c>
      <c r="C9" s="100" t="s">
        <v>9</v>
      </c>
      <c r="D9" s="100" t="s">
        <v>10</v>
      </c>
      <c r="E9" s="100" t="s">
        <v>11</v>
      </c>
      <c r="F9" s="100" t="s">
        <v>12</v>
      </c>
      <c r="G9" s="100" t="s">
        <v>95</v>
      </c>
      <c r="H9" s="122" t="s">
        <v>13</v>
      </c>
      <c r="I9" s="122"/>
      <c r="J9" s="109" t="s">
        <v>14</v>
      </c>
      <c r="K9" s="110"/>
      <c r="L9" s="122" t="s">
        <v>15</v>
      </c>
      <c r="M9" s="122"/>
      <c r="N9" s="110" t="s">
        <v>16</v>
      </c>
    </row>
    <row r="10" spans="1:14" ht="12" customHeight="1">
      <c r="A10" s="122"/>
      <c r="B10" s="98"/>
      <c r="C10" s="101"/>
      <c r="D10" s="101"/>
      <c r="E10" s="101"/>
      <c r="F10" s="101"/>
      <c r="G10" s="101"/>
      <c r="H10" s="122"/>
      <c r="I10" s="122"/>
      <c r="J10" s="111"/>
      <c r="K10" s="112"/>
      <c r="L10" s="122"/>
      <c r="M10" s="122"/>
      <c r="N10" s="112"/>
    </row>
    <row r="11" spans="1:14" ht="12" customHeight="1">
      <c r="A11" s="122"/>
      <c r="B11" s="98"/>
      <c r="C11" s="101"/>
      <c r="D11" s="101"/>
      <c r="E11" s="101"/>
      <c r="F11" s="101"/>
      <c r="G11" s="101"/>
      <c r="H11" s="122"/>
      <c r="I11" s="122"/>
      <c r="J11" s="113"/>
      <c r="K11" s="114"/>
      <c r="L11" s="122"/>
      <c r="M11" s="122"/>
      <c r="N11" s="112"/>
    </row>
    <row r="12" spans="1:14" ht="12" customHeight="1">
      <c r="A12" s="94"/>
      <c r="B12" s="99"/>
      <c r="C12" s="102"/>
      <c r="D12" s="102"/>
      <c r="E12" s="102"/>
      <c r="F12" s="102"/>
      <c r="G12" s="102"/>
      <c r="H12" s="37" t="s">
        <v>17</v>
      </c>
      <c r="I12" s="37" t="s">
        <v>18</v>
      </c>
      <c r="J12" s="37" t="s">
        <v>17</v>
      </c>
      <c r="K12" s="37" t="s">
        <v>18</v>
      </c>
      <c r="L12" s="37" t="s">
        <v>17</v>
      </c>
      <c r="M12" s="37" t="s">
        <v>18</v>
      </c>
      <c r="N12" s="112"/>
    </row>
    <row r="13" spans="1:14" ht="10.5" customHeight="1">
      <c r="A13" s="51">
        <v>1</v>
      </c>
      <c r="B13" s="51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6">
        <v>11</v>
      </c>
      <c r="L13" s="36">
        <v>12</v>
      </c>
      <c r="M13" s="36">
        <v>13</v>
      </c>
      <c r="N13" s="36">
        <v>14</v>
      </c>
    </row>
    <row r="14" spans="1:14" ht="17.100000000000001" customHeight="1">
      <c r="A14" s="87" t="s">
        <v>19</v>
      </c>
      <c r="B14" s="88"/>
      <c r="C14" s="53"/>
      <c r="D14" s="52"/>
      <c r="E14" s="52"/>
      <c r="F14" s="52"/>
      <c r="G14" s="52"/>
      <c r="H14" s="51"/>
      <c r="I14" s="54"/>
      <c r="J14" s="51"/>
      <c r="K14" s="51"/>
      <c r="L14" s="55"/>
      <c r="M14" s="55"/>
      <c r="N14" s="54"/>
    </row>
    <row r="15" spans="1:14" ht="17.100000000000001" customHeight="1">
      <c r="A15" s="51">
        <v>1</v>
      </c>
      <c r="B15" s="55" t="s">
        <v>20</v>
      </c>
      <c r="C15" s="52">
        <v>1210.0999999999999</v>
      </c>
      <c r="D15" s="52">
        <v>10</v>
      </c>
      <c r="E15" s="52">
        <v>1</v>
      </c>
      <c r="F15" s="52">
        <v>2912</v>
      </c>
      <c r="G15" s="52">
        <f>ROUND(F15*E15,2)</f>
        <v>2912</v>
      </c>
      <c r="H15" s="51">
        <v>50</v>
      </c>
      <c r="I15" s="54">
        <f>ROUND((F15*H15%),2)</f>
        <v>1456</v>
      </c>
      <c r="J15" s="55"/>
      <c r="K15" s="51"/>
      <c r="L15" s="51"/>
      <c r="M15" s="51"/>
      <c r="N15" s="54">
        <f>ROUND(G15+I15,2)</f>
        <v>4368</v>
      </c>
    </row>
    <row r="16" spans="1:14" ht="27" customHeight="1">
      <c r="A16" s="51">
        <v>2</v>
      </c>
      <c r="B16" s="55" t="s">
        <v>94</v>
      </c>
      <c r="C16" s="52">
        <v>1223.0999999999999</v>
      </c>
      <c r="D16" s="52"/>
      <c r="E16" s="52">
        <v>1</v>
      </c>
      <c r="F16" s="52">
        <v>2766</v>
      </c>
      <c r="G16" s="52">
        <f>ROUND(F16*E16,2)</f>
        <v>2766</v>
      </c>
      <c r="H16" s="51">
        <v>50</v>
      </c>
      <c r="I16" s="54">
        <f>ROUND((F16*H16%),2)</f>
        <v>1383</v>
      </c>
      <c r="J16" s="51"/>
      <c r="K16" s="51"/>
      <c r="L16" s="51"/>
      <c r="M16" s="51"/>
      <c r="N16" s="54">
        <f>ROUND(G16+I16,2)</f>
        <v>4149</v>
      </c>
    </row>
    <row r="17" spans="1:14" ht="17.100000000000001" customHeight="1">
      <c r="A17" s="85" t="s">
        <v>43</v>
      </c>
      <c r="B17" s="86"/>
      <c r="C17" s="53"/>
      <c r="D17" s="52"/>
      <c r="E17" s="56">
        <f>E15+E16</f>
        <v>2</v>
      </c>
      <c r="F17" s="52"/>
      <c r="G17" s="56">
        <f>ROUND(G15+G16,2)</f>
        <v>5678</v>
      </c>
      <c r="H17" s="51"/>
      <c r="I17" s="57">
        <f>ROUND(I15+I16,2)</f>
        <v>2839</v>
      </c>
      <c r="J17" s="51"/>
      <c r="K17" s="51"/>
      <c r="L17" s="51"/>
      <c r="M17" s="51"/>
      <c r="N17" s="57">
        <f>ROUND(N15+N16,2)</f>
        <v>8517</v>
      </c>
    </row>
    <row r="18" spans="1:14" ht="17.100000000000001" customHeight="1">
      <c r="A18" s="87" t="s">
        <v>23</v>
      </c>
      <c r="B18" s="88"/>
      <c r="C18" s="53"/>
      <c r="D18" s="52"/>
      <c r="E18" s="52"/>
      <c r="F18" s="52"/>
      <c r="G18" s="52"/>
      <c r="H18" s="51"/>
      <c r="I18" s="51"/>
      <c r="J18" s="51"/>
      <c r="K18" s="51"/>
      <c r="L18" s="51"/>
      <c r="M18" s="51"/>
      <c r="N18" s="54"/>
    </row>
    <row r="19" spans="1:14" ht="17.100000000000001" customHeight="1">
      <c r="A19" s="51">
        <v>1</v>
      </c>
      <c r="B19" s="55" t="s">
        <v>27</v>
      </c>
      <c r="C19" s="52">
        <v>4115</v>
      </c>
      <c r="D19" s="52">
        <v>5</v>
      </c>
      <c r="E19" s="58">
        <v>1</v>
      </c>
      <c r="F19" s="52">
        <v>2176</v>
      </c>
      <c r="G19" s="52">
        <f t="shared" ref="G19:G21" si="0">ROUND(F19*E19,2)</f>
        <v>2176</v>
      </c>
      <c r="H19" s="51"/>
      <c r="I19" s="51"/>
      <c r="J19" s="51"/>
      <c r="K19" s="51"/>
      <c r="L19" s="51"/>
      <c r="M19" s="51"/>
      <c r="N19" s="54">
        <f>ROUND(G19,2)</f>
        <v>2176</v>
      </c>
    </row>
    <row r="20" spans="1:14" ht="17.100000000000001" customHeight="1">
      <c r="A20" s="51">
        <v>2</v>
      </c>
      <c r="B20" s="55" t="s">
        <v>28</v>
      </c>
      <c r="C20" s="52">
        <v>4190</v>
      </c>
      <c r="D20" s="52">
        <v>5</v>
      </c>
      <c r="E20" s="59">
        <v>0.5</v>
      </c>
      <c r="F20" s="52">
        <v>2176</v>
      </c>
      <c r="G20" s="52">
        <f t="shared" si="0"/>
        <v>1088</v>
      </c>
      <c r="H20" s="51"/>
      <c r="I20" s="51"/>
      <c r="J20" s="51"/>
      <c r="K20" s="51"/>
      <c r="L20" s="51"/>
      <c r="M20" s="51"/>
      <c r="N20" s="54">
        <f>ROUND(G20,2)</f>
        <v>1088</v>
      </c>
    </row>
    <row r="21" spans="1:14" s="35" customFormat="1" ht="17.100000000000001" customHeight="1">
      <c r="A21" s="51">
        <v>3</v>
      </c>
      <c r="B21" s="55" t="s">
        <v>31</v>
      </c>
      <c r="C21" s="52">
        <v>4222</v>
      </c>
      <c r="D21" s="52">
        <v>5</v>
      </c>
      <c r="E21" s="58">
        <v>1</v>
      </c>
      <c r="F21" s="52">
        <v>2176</v>
      </c>
      <c r="G21" s="52">
        <f t="shared" si="0"/>
        <v>2176</v>
      </c>
      <c r="H21" s="51"/>
      <c r="I21" s="51"/>
      <c r="J21" s="51"/>
      <c r="K21" s="51"/>
      <c r="L21" s="51"/>
      <c r="M21" s="51"/>
      <c r="N21" s="54">
        <f>ROUND(G21,2)</f>
        <v>2176</v>
      </c>
    </row>
    <row r="22" spans="1:14" ht="17.100000000000001" customHeight="1">
      <c r="A22" s="85" t="s">
        <v>43</v>
      </c>
      <c r="B22" s="86"/>
      <c r="C22" s="53"/>
      <c r="D22" s="52"/>
      <c r="E22" s="57">
        <f>ROUND(E19+E20+E21,2)</f>
        <v>2.5</v>
      </c>
      <c r="F22" s="52"/>
      <c r="G22" s="56">
        <f>ROUND(G19+G20+G21,)</f>
        <v>5440</v>
      </c>
      <c r="H22" s="51"/>
      <c r="I22" s="51"/>
      <c r="J22" s="51"/>
      <c r="K22" s="51"/>
      <c r="L22" s="51"/>
      <c r="M22" s="54"/>
      <c r="N22" s="57">
        <f>ROUND(N19+N20+N21,)</f>
        <v>5440</v>
      </c>
    </row>
    <row r="23" spans="1:14" ht="17.100000000000001" customHeight="1">
      <c r="A23" s="87" t="s">
        <v>30</v>
      </c>
      <c r="B23" s="88"/>
      <c r="C23" s="53"/>
      <c r="D23" s="52"/>
      <c r="E23" s="52"/>
      <c r="F23" s="52"/>
      <c r="G23" s="52"/>
      <c r="H23" s="51"/>
      <c r="I23" s="51"/>
      <c r="J23" s="51"/>
      <c r="K23" s="51"/>
      <c r="L23" s="51"/>
      <c r="M23" s="51"/>
      <c r="N23" s="54"/>
    </row>
    <row r="24" spans="1:14" ht="17.100000000000001" customHeight="1">
      <c r="A24" s="51">
        <v>1</v>
      </c>
      <c r="B24" s="55" t="s">
        <v>32</v>
      </c>
      <c r="C24" s="52">
        <v>9132</v>
      </c>
      <c r="D24" s="52">
        <v>2</v>
      </c>
      <c r="E24" s="52">
        <v>1</v>
      </c>
      <c r="F24" s="52">
        <v>1744</v>
      </c>
      <c r="G24" s="52">
        <f>ROUND(F24*E24,2)</f>
        <v>1744</v>
      </c>
      <c r="H24" s="51"/>
      <c r="I24" s="51"/>
      <c r="J24" s="51"/>
      <c r="K24" s="51"/>
      <c r="L24" s="51">
        <v>10</v>
      </c>
      <c r="M24" s="54">
        <f>ROUND(F24*L24%,2)</f>
        <v>174.4</v>
      </c>
      <c r="N24" s="54">
        <f>ROUND(F24+M24,2)</f>
        <v>1918.4</v>
      </c>
    </row>
    <row r="25" spans="1:14" ht="17.100000000000001" customHeight="1">
      <c r="A25" s="51">
        <v>2</v>
      </c>
      <c r="B25" s="55" t="s">
        <v>92</v>
      </c>
      <c r="C25" s="52">
        <v>9132</v>
      </c>
      <c r="D25" s="52">
        <v>2</v>
      </c>
      <c r="E25" s="52">
        <v>4</v>
      </c>
      <c r="F25" s="52">
        <v>1744</v>
      </c>
      <c r="G25" s="52">
        <f t="shared" ref="G25:G34" si="1">ROUND(F25*E25,2)</f>
        <v>6976</v>
      </c>
      <c r="H25" s="51"/>
      <c r="I25" s="51"/>
      <c r="J25" s="51"/>
      <c r="K25" s="51"/>
      <c r="L25" s="51"/>
      <c r="M25" s="51"/>
      <c r="N25" s="54">
        <f>ROUND(F25*E25,2)</f>
        <v>6976</v>
      </c>
    </row>
    <row r="26" spans="1:14" ht="17.100000000000001" customHeight="1">
      <c r="A26" s="51">
        <v>3</v>
      </c>
      <c r="B26" s="55" t="s">
        <v>33</v>
      </c>
      <c r="C26" s="52">
        <v>9152</v>
      </c>
      <c r="D26" s="52">
        <v>2</v>
      </c>
      <c r="E26" s="52">
        <v>3</v>
      </c>
      <c r="F26" s="52">
        <v>1744</v>
      </c>
      <c r="G26" s="52">
        <f t="shared" si="1"/>
        <v>5232</v>
      </c>
      <c r="H26" s="51"/>
      <c r="I26" s="51"/>
      <c r="J26" s="51">
        <v>35</v>
      </c>
      <c r="K26" s="54">
        <f>ROUND(F26/167*80*35%,2)</f>
        <v>292.41000000000003</v>
      </c>
      <c r="L26" s="51"/>
      <c r="M26" s="51"/>
      <c r="N26" s="54">
        <f>ROUND((F26+K26)*E26,2)</f>
        <v>6109.23</v>
      </c>
    </row>
    <row r="27" spans="1:14" ht="27" customHeight="1">
      <c r="A27" s="51">
        <v>4</v>
      </c>
      <c r="B27" s="55" t="s">
        <v>104</v>
      </c>
      <c r="C27" s="52">
        <v>7241</v>
      </c>
      <c r="D27" s="52">
        <v>6</v>
      </c>
      <c r="E27" s="52">
        <v>1</v>
      </c>
      <c r="F27" s="52">
        <v>2320</v>
      </c>
      <c r="G27" s="52">
        <f>ROUND(F27*E27,2)</f>
        <v>2320</v>
      </c>
      <c r="H27" s="51"/>
      <c r="I27" s="51"/>
      <c r="J27" s="51"/>
      <c r="K27" s="51"/>
      <c r="L27" s="51"/>
      <c r="M27" s="51"/>
      <c r="N27" s="54">
        <f>ROUND(G27,2)</f>
        <v>2320</v>
      </c>
    </row>
    <row r="28" spans="1:14" ht="24.75" customHeight="1">
      <c r="A28" s="51">
        <v>5</v>
      </c>
      <c r="B28" s="55" t="s">
        <v>35</v>
      </c>
      <c r="C28" s="52">
        <v>7129</v>
      </c>
      <c r="D28" s="52">
        <v>7</v>
      </c>
      <c r="E28" s="52">
        <v>4</v>
      </c>
      <c r="F28" s="52">
        <v>2464</v>
      </c>
      <c r="G28" s="52">
        <f t="shared" si="1"/>
        <v>9856</v>
      </c>
      <c r="H28" s="51"/>
      <c r="I28" s="51"/>
      <c r="J28" s="51"/>
      <c r="K28" s="51"/>
      <c r="L28" s="51"/>
      <c r="M28" s="51"/>
      <c r="N28" s="54">
        <f t="shared" ref="N28:N33" si="2">ROUND(G28,2)</f>
        <v>9856</v>
      </c>
    </row>
    <row r="29" spans="1:14" ht="17.100000000000001" customHeight="1">
      <c r="A29" s="51">
        <v>6</v>
      </c>
      <c r="B29" s="55" t="s">
        <v>106</v>
      </c>
      <c r="C29" s="52">
        <v>7233</v>
      </c>
      <c r="D29" s="52">
        <v>5</v>
      </c>
      <c r="E29" s="52">
        <v>3</v>
      </c>
      <c r="F29" s="52">
        <v>2176</v>
      </c>
      <c r="G29" s="52">
        <f t="shared" si="1"/>
        <v>6528</v>
      </c>
      <c r="H29" s="51"/>
      <c r="I29" s="51"/>
      <c r="J29" s="51"/>
      <c r="K29" s="51"/>
      <c r="L29" s="51"/>
      <c r="M29" s="51"/>
      <c r="N29" s="54">
        <f t="shared" si="2"/>
        <v>6528</v>
      </c>
    </row>
    <row r="30" spans="1:14" ht="17.100000000000001" customHeight="1">
      <c r="A30" s="51">
        <v>7</v>
      </c>
      <c r="B30" s="55" t="s">
        <v>105</v>
      </c>
      <c r="C30" s="52">
        <v>7233</v>
      </c>
      <c r="D30" s="52">
        <v>5</v>
      </c>
      <c r="E30" s="52">
        <v>1</v>
      </c>
      <c r="F30" s="52">
        <v>2176</v>
      </c>
      <c r="G30" s="52">
        <f t="shared" si="1"/>
        <v>2176</v>
      </c>
      <c r="H30" s="51"/>
      <c r="I30" s="51" t="s">
        <v>54</v>
      </c>
      <c r="J30" s="51"/>
      <c r="K30" s="51"/>
      <c r="L30" s="51"/>
      <c r="M30" s="51"/>
      <c r="N30" s="54">
        <f t="shared" si="2"/>
        <v>2176</v>
      </c>
    </row>
    <row r="31" spans="1:14" ht="17.100000000000001" customHeight="1">
      <c r="A31" s="51">
        <v>8</v>
      </c>
      <c r="B31" s="55" t="s">
        <v>107</v>
      </c>
      <c r="C31" s="52">
        <v>7233</v>
      </c>
      <c r="D31" s="52">
        <v>3</v>
      </c>
      <c r="E31" s="52">
        <v>1.5</v>
      </c>
      <c r="F31" s="52">
        <v>1888</v>
      </c>
      <c r="G31" s="52">
        <f t="shared" si="1"/>
        <v>2832</v>
      </c>
      <c r="H31" s="51"/>
      <c r="I31" s="51"/>
      <c r="J31" s="51"/>
      <c r="K31" s="51"/>
      <c r="L31" s="51"/>
      <c r="M31" s="51"/>
      <c r="N31" s="54">
        <f t="shared" si="2"/>
        <v>2832</v>
      </c>
    </row>
    <row r="32" spans="1:14" ht="17.100000000000001" customHeight="1">
      <c r="A32" s="51">
        <v>9</v>
      </c>
      <c r="B32" s="55" t="s">
        <v>41</v>
      </c>
      <c r="C32" s="52">
        <v>9162</v>
      </c>
      <c r="D32" s="52">
        <v>2</v>
      </c>
      <c r="E32" s="52">
        <v>1</v>
      </c>
      <c r="F32" s="52">
        <v>1744</v>
      </c>
      <c r="G32" s="52">
        <f t="shared" si="1"/>
        <v>1744</v>
      </c>
      <c r="H32" s="51"/>
      <c r="I32" s="51"/>
      <c r="J32" s="51"/>
      <c r="K32" s="51"/>
      <c r="L32" s="51"/>
      <c r="M32" s="51"/>
      <c r="N32" s="54">
        <f t="shared" si="2"/>
        <v>1744</v>
      </c>
    </row>
    <row r="33" spans="1:15" ht="17.100000000000001" customHeight="1">
      <c r="A33" s="51">
        <v>10</v>
      </c>
      <c r="B33" s="55" t="s">
        <v>93</v>
      </c>
      <c r="C33" s="52">
        <v>3340</v>
      </c>
      <c r="D33" s="52">
        <v>5</v>
      </c>
      <c r="E33" s="52">
        <v>3</v>
      </c>
      <c r="F33" s="52">
        <v>2176</v>
      </c>
      <c r="G33" s="52">
        <f t="shared" si="1"/>
        <v>6528</v>
      </c>
      <c r="H33" s="51"/>
      <c r="I33" s="51"/>
      <c r="J33" s="51"/>
      <c r="K33" s="51"/>
      <c r="L33" s="51"/>
      <c r="M33" s="51"/>
      <c r="N33" s="54">
        <f t="shared" si="2"/>
        <v>6528</v>
      </c>
    </row>
    <row r="34" spans="1:15" ht="17.100000000000001" customHeight="1">
      <c r="A34" s="51">
        <v>11</v>
      </c>
      <c r="B34" s="55" t="s">
        <v>26</v>
      </c>
      <c r="C34" s="52">
        <v>9411</v>
      </c>
      <c r="D34" s="52">
        <v>2</v>
      </c>
      <c r="E34" s="52">
        <v>1</v>
      </c>
      <c r="F34" s="52">
        <v>1744</v>
      </c>
      <c r="G34" s="52">
        <f t="shared" si="1"/>
        <v>1744</v>
      </c>
      <c r="H34" s="51">
        <v>30</v>
      </c>
      <c r="I34" s="54">
        <f>ROUND(F34*H34%,2)</f>
        <v>523.20000000000005</v>
      </c>
      <c r="J34" s="51"/>
      <c r="K34" s="51"/>
      <c r="L34" s="51"/>
      <c r="M34" s="51"/>
      <c r="N34" s="54">
        <f>ROUND(F34+I34,2)</f>
        <v>2267.1999999999998</v>
      </c>
    </row>
    <row r="35" spans="1:15" ht="16.5" customHeight="1">
      <c r="A35" s="85" t="s">
        <v>43</v>
      </c>
      <c r="B35" s="86"/>
      <c r="C35" s="52"/>
      <c r="D35" s="52"/>
      <c r="E35" s="56">
        <f>ROUND(SUM(E24:E34),2)</f>
        <v>23.5</v>
      </c>
      <c r="F35" s="52"/>
      <c r="G35" s="56">
        <f>ROUND(SUM(G24:G34),2)</f>
        <v>47680</v>
      </c>
      <c r="H35" s="51"/>
      <c r="I35" s="57">
        <f>ROUND(I34*E34,2)</f>
        <v>523.20000000000005</v>
      </c>
      <c r="J35" s="51"/>
      <c r="K35" s="57">
        <f>ROUND(K26*E26,2)</f>
        <v>877.23</v>
      </c>
      <c r="L35" s="51"/>
      <c r="M35" s="57">
        <f>ROUND(M24*E24,2)</f>
        <v>174.4</v>
      </c>
      <c r="N35" s="56">
        <f>ROUND(SUM(N24:N34),2)</f>
        <v>49254.83</v>
      </c>
    </row>
    <row r="36" spans="1:15" ht="18" customHeight="1">
      <c r="A36" s="85" t="s">
        <v>91</v>
      </c>
      <c r="B36" s="86"/>
      <c r="C36" s="52"/>
      <c r="D36" s="52"/>
      <c r="E36" s="56">
        <f>E17+E22+E35</f>
        <v>28</v>
      </c>
      <c r="F36" s="56"/>
      <c r="G36" s="57">
        <f>ROUND(G17+G22+G35,2)</f>
        <v>58798</v>
      </c>
      <c r="H36" s="51"/>
      <c r="I36" s="57">
        <f>ROUND(I17+I22+I35,2)</f>
        <v>3362.2</v>
      </c>
      <c r="J36" s="51"/>
      <c r="K36" s="57">
        <f>ROUND(K17+K22+K35,2)</f>
        <v>877.23</v>
      </c>
      <c r="L36" s="51"/>
      <c r="M36" s="57">
        <f>ROUND(M17+M22+M35,2)</f>
        <v>174.4</v>
      </c>
      <c r="N36" s="57">
        <f>ROUND(N17+N22+N35,2)</f>
        <v>63211.83</v>
      </c>
    </row>
    <row r="37" spans="1:15" ht="7.5" customHeight="1">
      <c r="A37" s="120"/>
      <c r="B37" s="121"/>
      <c r="C37" s="121"/>
      <c r="D37" s="121"/>
      <c r="E37" s="121"/>
      <c r="F37" s="121"/>
      <c r="G37" s="38"/>
    </row>
    <row r="38" spans="1:15" ht="18" customHeight="1">
      <c r="A38" s="41" t="s">
        <v>103</v>
      </c>
      <c r="B38" s="41"/>
      <c r="C38" s="43"/>
      <c r="D38" s="44"/>
      <c r="E38" s="44"/>
      <c r="F38" s="44"/>
      <c r="G38" s="44"/>
      <c r="H38" s="41"/>
      <c r="I38" s="41"/>
      <c r="J38" s="41"/>
      <c r="K38" s="41"/>
      <c r="L38" s="41"/>
      <c r="M38" s="41"/>
      <c r="N38" s="41"/>
      <c r="O38" s="41"/>
    </row>
    <row r="39" spans="1:15" ht="10.5" customHeight="1">
      <c r="A39" s="41"/>
      <c r="B39" s="41"/>
      <c r="C39" s="43"/>
      <c r="D39" s="44"/>
      <c r="E39" s="44"/>
      <c r="F39" s="44"/>
      <c r="G39" s="44"/>
      <c r="H39" s="41"/>
      <c r="I39" s="41"/>
      <c r="J39" s="41"/>
      <c r="K39" s="41"/>
      <c r="L39" s="41"/>
      <c r="M39" s="41"/>
      <c r="N39" s="41"/>
      <c r="O39" s="41"/>
    </row>
    <row r="40" spans="1:15">
      <c r="A40" s="41" t="s">
        <v>99</v>
      </c>
      <c r="B40" s="41"/>
      <c r="C40" s="43"/>
      <c r="D40" s="44"/>
      <c r="E40" s="44"/>
      <c r="F40" s="44"/>
      <c r="G40" s="44"/>
      <c r="H40" s="41"/>
      <c r="I40" s="41"/>
      <c r="J40" s="41"/>
      <c r="K40" s="41"/>
      <c r="L40" s="41"/>
      <c r="M40" s="41"/>
      <c r="N40" s="41"/>
      <c r="O40" s="41"/>
    </row>
    <row r="41" spans="1:15">
      <c r="A41" s="41"/>
      <c r="B41" s="41"/>
      <c r="C41" s="43"/>
      <c r="D41" s="44"/>
      <c r="E41" s="44"/>
      <c r="F41" s="44"/>
      <c r="G41" s="44"/>
      <c r="H41" s="41"/>
      <c r="I41" s="41"/>
      <c r="J41" s="41"/>
      <c r="K41" s="41"/>
      <c r="L41" s="41"/>
      <c r="M41" s="41"/>
      <c r="N41" s="41"/>
      <c r="O41" s="41"/>
    </row>
  </sheetData>
  <mergeCells count="19">
    <mergeCell ref="J9:K11"/>
    <mergeCell ref="L9:M11"/>
    <mergeCell ref="N9:N12"/>
    <mergeCell ref="H9:I11"/>
    <mergeCell ref="G9:G12"/>
    <mergeCell ref="A37:F37"/>
    <mergeCell ref="A14:B14"/>
    <mergeCell ref="D9:D12"/>
    <mergeCell ref="E9:E12"/>
    <mergeCell ref="F9:F12"/>
    <mergeCell ref="A9:A12"/>
    <mergeCell ref="B9:B12"/>
    <mergeCell ref="C9:C12"/>
    <mergeCell ref="A36:B36"/>
    <mergeCell ref="A17:B17"/>
    <mergeCell ref="A22:B22"/>
    <mergeCell ref="A35:B35"/>
    <mergeCell ref="A23:B23"/>
    <mergeCell ref="A18:B18"/>
  </mergeCells>
  <phoneticPr fontId="11" type="noConversion"/>
  <printOptions horizontalCentered="1"/>
  <pageMargins left="0.51181102362204722" right="0.19685039370078741" top="0.19685039370078741" bottom="0.19685039370078741" header="0.31496062992125984" footer="0.31496062992125984"/>
  <pageSetup paperSize="9" scale="90" orientation="landscape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0"/>
  <sheetViews>
    <sheetView zoomScale="80" zoomScaleNormal="80" workbookViewId="0">
      <selection activeCell="B6" sqref="B6"/>
    </sheetView>
  </sheetViews>
  <sheetFormatPr defaultRowHeight="1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>
      <c r="A3" s="2"/>
      <c r="B3" s="4" t="s">
        <v>2</v>
      </c>
      <c r="C3" s="4"/>
      <c r="D3" s="2"/>
      <c r="E3" s="2"/>
      <c r="F3" s="2"/>
      <c r="G3" s="2"/>
      <c r="H3" s="5" t="s">
        <v>90</v>
      </c>
      <c r="I3" s="5"/>
      <c r="J3" s="5"/>
      <c r="K3" s="5"/>
      <c r="L3" s="5"/>
      <c r="M3" s="5"/>
      <c r="N3" s="5"/>
      <c r="O3" s="5"/>
    </row>
    <row r="4" spans="1:1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>
      <c r="A6" s="6"/>
      <c r="B6" s="7" t="s">
        <v>52</v>
      </c>
      <c r="C6" s="7"/>
      <c r="D6" s="7"/>
      <c r="E6" s="7"/>
      <c r="F6" s="7"/>
      <c r="G6" s="7"/>
      <c r="H6" s="7"/>
      <c r="I6" s="7"/>
      <c r="J6" s="7"/>
      <c r="K6" s="7"/>
      <c r="L6" s="7"/>
      <c r="M6" s="3"/>
    </row>
    <row r="7" spans="1:1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88</v>
      </c>
      <c r="K7" s="3"/>
      <c r="L7" s="3"/>
      <c r="M7" s="3"/>
    </row>
    <row r="8" spans="1:15">
      <c r="A8" s="129" t="s">
        <v>7</v>
      </c>
      <c r="B8" s="138" t="s">
        <v>8</v>
      </c>
      <c r="C8" s="138" t="s">
        <v>9</v>
      </c>
      <c r="D8" s="134" t="s">
        <v>10</v>
      </c>
      <c r="E8" s="134" t="s">
        <v>11</v>
      </c>
      <c r="F8" s="134" t="s">
        <v>12</v>
      </c>
      <c r="G8" s="129" t="s">
        <v>13</v>
      </c>
      <c r="H8" s="129"/>
      <c r="I8" s="123" t="s">
        <v>14</v>
      </c>
      <c r="J8" s="124"/>
      <c r="K8" s="129" t="s">
        <v>15</v>
      </c>
      <c r="L8" s="129"/>
      <c r="M8" s="130" t="s">
        <v>16</v>
      </c>
    </row>
    <row r="9" spans="1:15">
      <c r="A9" s="129"/>
      <c r="B9" s="139"/>
      <c r="C9" s="139"/>
      <c r="D9" s="135"/>
      <c r="E9" s="135"/>
      <c r="F9" s="135"/>
      <c r="G9" s="129"/>
      <c r="H9" s="129"/>
      <c r="I9" s="125"/>
      <c r="J9" s="126"/>
      <c r="K9" s="129"/>
      <c r="L9" s="129"/>
      <c r="M9" s="131"/>
    </row>
    <row r="10" spans="1:15">
      <c r="A10" s="129"/>
      <c r="B10" s="139"/>
      <c r="C10" s="139"/>
      <c r="D10" s="135"/>
      <c r="E10" s="135"/>
      <c r="F10" s="135"/>
      <c r="G10" s="129"/>
      <c r="H10" s="129"/>
      <c r="I10" s="127"/>
      <c r="J10" s="128"/>
      <c r="K10" s="129"/>
      <c r="L10" s="129"/>
      <c r="M10" s="131"/>
    </row>
    <row r="11" spans="1:15">
      <c r="A11" s="137"/>
      <c r="B11" s="140"/>
      <c r="C11" s="140"/>
      <c r="D11" s="136"/>
      <c r="E11" s="136"/>
      <c r="F11" s="136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31"/>
    </row>
    <row r="12" spans="1:1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>
      <c r="A13" s="132" t="s">
        <v>19</v>
      </c>
      <c r="B13" s="133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1678</v>
      </c>
      <c r="G14" s="10"/>
      <c r="H14" s="14"/>
      <c r="I14" s="15"/>
      <c r="J14" s="10"/>
      <c r="K14" s="10"/>
      <c r="L14" s="10"/>
      <c r="M14" s="14">
        <f>F14+H14</f>
        <v>1678</v>
      </c>
    </row>
    <row r="15" spans="1:1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1551</v>
      </c>
      <c r="G15" s="10"/>
      <c r="H15" s="14"/>
      <c r="I15" s="10"/>
      <c r="J15" s="10"/>
      <c r="K15" s="10"/>
      <c r="L15" s="10"/>
      <c r="M15" s="14">
        <f>F15+H15</f>
        <v>1551</v>
      </c>
    </row>
    <row r="16" spans="1:1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1551</v>
      </c>
      <c r="G16" s="10"/>
      <c r="H16" s="14"/>
      <c r="I16" s="10"/>
      <c r="J16" s="10"/>
      <c r="K16" s="10"/>
      <c r="L16" s="10"/>
      <c r="M16" s="14">
        <f>F16+H16</f>
        <v>1551</v>
      </c>
    </row>
    <row r="17" spans="1:13">
      <c r="A17" s="132" t="s">
        <v>23</v>
      </c>
      <c r="B17" s="133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1397</v>
      </c>
      <c r="G18" s="16"/>
      <c r="H18" s="19"/>
      <c r="I18" s="9"/>
      <c r="J18" s="9"/>
      <c r="K18" s="9"/>
      <c r="L18" s="9"/>
      <c r="M18" s="14">
        <f>F18+H18</f>
        <v>1397</v>
      </c>
    </row>
    <row r="19" spans="1:13">
      <c r="A19" s="10">
        <v>5</v>
      </c>
      <c r="B19" s="15" t="s">
        <v>26</v>
      </c>
      <c r="C19" s="11">
        <v>9411</v>
      </c>
      <c r="D19" s="10">
        <v>2</v>
      </c>
      <c r="E19" s="10">
        <v>1</v>
      </c>
      <c r="F19" s="10">
        <v>1152</v>
      </c>
      <c r="G19" s="10"/>
      <c r="H19" s="14"/>
      <c r="I19" s="10"/>
      <c r="J19" s="10"/>
      <c r="K19" s="10"/>
      <c r="L19" s="10"/>
      <c r="M19" s="14">
        <f>F19+H19</f>
        <v>1152</v>
      </c>
    </row>
    <row r="20" spans="1:13">
      <c r="A20" s="10">
        <v>6</v>
      </c>
      <c r="B20" s="15" t="s">
        <v>27</v>
      </c>
      <c r="C20" s="11">
        <v>4115</v>
      </c>
      <c r="D20" s="10">
        <v>5</v>
      </c>
      <c r="E20" s="10">
        <v>1</v>
      </c>
      <c r="F20" s="10">
        <v>1182</v>
      </c>
      <c r="G20" s="10"/>
      <c r="H20" s="10"/>
      <c r="I20" s="10"/>
      <c r="J20" s="10"/>
      <c r="K20" s="10"/>
      <c r="L20" s="10"/>
      <c r="M20" s="14">
        <f>F20</f>
        <v>1182</v>
      </c>
    </row>
    <row r="21" spans="1:13">
      <c r="A21" s="10">
        <v>7</v>
      </c>
      <c r="B21" s="15" t="s">
        <v>28</v>
      </c>
      <c r="C21" s="11">
        <v>4190</v>
      </c>
      <c r="D21" s="10">
        <v>5</v>
      </c>
      <c r="E21" s="10">
        <v>0.5</v>
      </c>
      <c r="F21" s="10">
        <v>1182</v>
      </c>
      <c r="G21" s="10"/>
      <c r="H21" s="10"/>
      <c r="I21" s="10"/>
      <c r="J21" s="10"/>
      <c r="K21" s="10"/>
      <c r="L21" s="10"/>
      <c r="M21" s="14">
        <f>F21*E21</f>
        <v>591</v>
      </c>
    </row>
    <row r="22" spans="1:13">
      <c r="A22" s="10">
        <v>8</v>
      </c>
      <c r="B22" s="15" t="s">
        <v>29</v>
      </c>
      <c r="C22" s="11">
        <v>3471</v>
      </c>
      <c r="D22" s="10">
        <v>5</v>
      </c>
      <c r="E22" s="10">
        <v>1</v>
      </c>
      <c r="F22" s="10">
        <v>1182</v>
      </c>
      <c r="G22" s="10"/>
      <c r="H22" s="10"/>
      <c r="I22" s="10"/>
      <c r="J22" s="10"/>
      <c r="K22" s="10"/>
      <c r="L22" s="14"/>
      <c r="M22" s="14">
        <f>F22</f>
        <v>1182</v>
      </c>
    </row>
    <row r="23" spans="1:13">
      <c r="A23" s="132" t="s">
        <v>30</v>
      </c>
      <c r="B23" s="133"/>
      <c r="C23" s="13"/>
      <c r="D23" s="10"/>
      <c r="E23" s="10"/>
      <c r="F23" s="10"/>
      <c r="G23" s="10"/>
      <c r="H23" s="10"/>
      <c r="I23" s="10"/>
      <c r="J23" s="10"/>
      <c r="K23" s="10"/>
      <c r="L23" s="10"/>
      <c r="M23" s="14"/>
    </row>
    <row r="24" spans="1:13">
      <c r="A24" s="10">
        <v>9</v>
      </c>
      <c r="B24" s="15" t="s">
        <v>31</v>
      </c>
      <c r="C24" s="11">
        <v>4222</v>
      </c>
      <c r="D24" s="10">
        <v>5</v>
      </c>
      <c r="E24" s="10">
        <v>2</v>
      </c>
      <c r="F24" s="10">
        <v>1182</v>
      </c>
      <c r="G24" s="10"/>
      <c r="H24" s="10"/>
      <c r="I24" s="10"/>
      <c r="J24" s="14"/>
      <c r="K24" s="10"/>
      <c r="L24" s="10"/>
      <c r="M24" s="14">
        <f>F24*E24</f>
        <v>2364</v>
      </c>
    </row>
    <row r="25" spans="1:13" ht="24">
      <c r="A25" s="10">
        <v>10</v>
      </c>
      <c r="B25" s="15" t="s">
        <v>32</v>
      </c>
      <c r="C25" s="11">
        <v>9132</v>
      </c>
      <c r="D25" s="10">
        <v>2</v>
      </c>
      <c r="E25" s="10">
        <v>2</v>
      </c>
      <c r="F25" s="10">
        <v>1152</v>
      </c>
      <c r="G25" s="10"/>
      <c r="H25" s="10"/>
      <c r="I25" s="10"/>
      <c r="J25" s="10"/>
      <c r="K25" s="10">
        <v>10</v>
      </c>
      <c r="L25" s="14">
        <f>F25*K25%</f>
        <v>115.2</v>
      </c>
      <c r="M25" s="14">
        <f>F25*E25+L25*E25</f>
        <v>2534.4</v>
      </c>
    </row>
    <row r="26" spans="1:13" ht="24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1152</v>
      </c>
      <c r="G26" s="10"/>
      <c r="H26" s="10"/>
      <c r="I26" s="10"/>
      <c r="J26" s="10"/>
      <c r="K26" s="10"/>
      <c r="L26" s="10"/>
      <c r="M26" s="14">
        <f>F26*E26</f>
        <v>2304</v>
      </c>
    </row>
    <row r="27" spans="1:13">
      <c r="A27" s="10">
        <v>12</v>
      </c>
      <c r="B27" s="15" t="s">
        <v>33</v>
      </c>
      <c r="C27" s="11">
        <v>9152</v>
      </c>
      <c r="D27" s="10">
        <v>2</v>
      </c>
      <c r="E27" s="10">
        <v>3</v>
      </c>
      <c r="F27" s="10">
        <v>1152</v>
      </c>
      <c r="G27" s="10"/>
      <c r="H27" s="10"/>
      <c r="I27" s="10">
        <v>35</v>
      </c>
      <c r="J27" s="14">
        <f>F27/167*80*I27%</f>
        <v>193.14970059880238</v>
      </c>
      <c r="K27" s="10"/>
      <c r="L27" s="10"/>
      <c r="M27" s="14">
        <v>4035.45</v>
      </c>
    </row>
    <row r="28" spans="1:13" ht="48">
      <c r="A28" s="10">
        <v>13</v>
      </c>
      <c r="B28" s="15" t="s">
        <v>34</v>
      </c>
      <c r="C28" s="11">
        <v>7241</v>
      </c>
      <c r="D28" s="10">
        <v>6</v>
      </c>
      <c r="E28" s="10">
        <v>1</v>
      </c>
      <c r="F28" s="10">
        <v>1235</v>
      </c>
      <c r="G28" s="10"/>
      <c r="H28" s="10"/>
      <c r="I28" s="10"/>
      <c r="J28" s="10"/>
      <c r="K28" s="10"/>
      <c r="L28" s="10"/>
      <c r="M28" s="14">
        <f>F28</f>
        <v>1235</v>
      </c>
    </row>
    <row r="29" spans="1:13" ht="36">
      <c r="A29" s="10">
        <v>14</v>
      </c>
      <c r="B29" s="15" t="s">
        <v>35</v>
      </c>
      <c r="C29" s="11">
        <v>7129</v>
      </c>
      <c r="D29" s="10">
        <v>7</v>
      </c>
      <c r="E29" s="10">
        <v>7</v>
      </c>
      <c r="F29" s="10">
        <v>1312</v>
      </c>
      <c r="G29" s="10"/>
      <c r="H29" s="10"/>
      <c r="I29" s="10"/>
      <c r="J29" s="10"/>
      <c r="K29" s="10"/>
      <c r="L29" s="10"/>
      <c r="M29" s="14">
        <f>F29*E29</f>
        <v>9184</v>
      </c>
    </row>
    <row r="30" spans="1:13" ht="24">
      <c r="A30" s="10">
        <v>15</v>
      </c>
      <c r="B30" s="15" t="s">
        <v>36</v>
      </c>
      <c r="C30" s="11">
        <v>7212</v>
      </c>
      <c r="D30" s="10">
        <v>7</v>
      </c>
      <c r="E30" s="10">
        <v>1</v>
      </c>
      <c r="F30" s="10">
        <v>1312</v>
      </c>
      <c r="G30" s="10"/>
      <c r="H30" s="10"/>
      <c r="I30" s="10"/>
      <c r="J30" s="10"/>
      <c r="K30" s="10"/>
      <c r="L30" s="10"/>
      <c r="M30" s="14">
        <f>F30</f>
        <v>1312</v>
      </c>
    </row>
    <row r="31" spans="1:13" ht="36">
      <c r="A31" s="10">
        <v>16</v>
      </c>
      <c r="B31" s="15" t="s">
        <v>37</v>
      </c>
      <c r="C31" s="11">
        <v>7233</v>
      </c>
      <c r="D31" s="10">
        <v>5</v>
      </c>
      <c r="E31" s="10">
        <v>3</v>
      </c>
      <c r="F31" s="10">
        <v>1182</v>
      </c>
      <c r="G31" s="10"/>
      <c r="H31" s="10"/>
      <c r="I31" s="10"/>
      <c r="J31" s="10"/>
      <c r="K31" s="10"/>
      <c r="L31" s="10"/>
      <c r="M31" s="14">
        <f>F31*E31</f>
        <v>3546</v>
      </c>
    </row>
    <row r="32" spans="1:13" ht="24">
      <c r="A32" s="10">
        <v>17</v>
      </c>
      <c r="B32" s="15" t="s">
        <v>38</v>
      </c>
      <c r="C32" s="11">
        <v>7233</v>
      </c>
      <c r="D32" s="10">
        <v>5</v>
      </c>
      <c r="E32" s="10">
        <v>1</v>
      </c>
      <c r="F32" s="10">
        <v>1182</v>
      </c>
      <c r="G32" s="10"/>
      <c r="H32" s="10"/>
      <c r="I32" s="10"/>
      <c r="J32" s="10"/>
      <c r="K32" s="10"/>
      <c r="L32" s="10"/>
      <c r="M32" s="14">
        <f>F32*E32</f>
        <v>1182</v>
      </c>
    </row>
    <row r="33" spans="1:13" ht="24">
      <c r="A33" s="10">
        <v>18</v>
      </c>
      <c r="B33" s="15" t="s">
        <v>39</v>
      </c>
      <c r="C33" s="11">
        <v>7233</v>
      </c>
      <c r="D33" s="10">
        <v>3</v>
      </c>
      <c r="E33" s="10">
        <v>1</v>
      </c>
      <c r="F33" s="10">
        <v>1162</v>
      </c>
      <c r="G33" s="10"/>
      <c r="H33" s="10"/>
      <c r="I33" s="10"/>
      <c r="J33" s="10"/>
      <c r="K33" s="10"/>
      <c r="L33" s="10"/>
      <c r="M33" s="14">
        <f>F33</f>
        <v>1162</v>
      </c>
    </row>
    <row r="34" spans="1:13">
      <c r="A34" s="10">
        <v>19</v>
      </c>
      <c r="B34" s="15" t="s">
        <v>40</v>
      </c>
      <c r="C34" s="11">
        <v>7243</v>
      </c>
      <c r="D34" s="10">
        <v>5</v>
      </c>
      <c r="E34" s="10">
        <v>0.5</v>
      </c>
      <c r="F34" s="10">
        <v>1182</v>
      </c>
      <c r="G34" s="10"/>
      <c r="H34" s="10"/>
      <c r="I34" s="10"/>
      <c r="J34" s="10"/>
      <c r="K34" s="10"/>
      <c r="L34" s="10"/>
      <c r="M34" s="14">
        <f>F34*E34</f>
        <v>591</v>
      </c>
    </row>
    <row r="35" spans="1:13">
      <c r="A35" s="10">
        <v>20</v>
      </c>
      <c r="B35" s="15" t="s">
        <v>41</v>
      </c>
      <c r="C35" s="11">
        <v>9162</v>
      </c>
      <c r="D35" s="10">
        <v>2</v>
      </c>
      <c r="E35" s="10">
        <v>1</v>
      </c>
      <c r="F35" s="10">
        <v>1152</v>
      </c>
      <c r="G35" s="10"/>
      <c r="H35" s="10"/>
      <c r="I35" s="10"/>
      <c r="J35" s="10"/>
      <c r="K35" s="10"/>
      <c r="L35" s="10"/>
      <c r="M35" s="14">
        <f>F35</f>
        <v>1152</v>
      </c>
    </row>
    <row r="36" spans="1:13">
      <c r="A36" s="10">
        <v>21</v>
      </c>
      <c r="B36" s="15" t="s">
        <v>42</v>
      </c>
      <c r="C36" s="11">
        <v>3340</v>
      </c>
      <c r="D36" s="10">
        <v>5</v>
      </c>
      <c r="E36" s="10">
        <v>2</v>
      </c>
      <c r="F36" s="10">
        <v>1182</v>
      </c>
      <c r="G36" s="10"/>
      <c r="H36" s="10"/>
      <c r="I36" s="10"/>
      <c r="J36" s="10"/>
      <c r="K36" s="10"/>
      <c r="L36" s="10"/>
      <c r="M36" s="14">
        <f>F36*E36</f>
        <v>2364</v>
      </c>
    </row>
    <row r="37" spans="1:13">
      <c r="A37" s="10"/>
      <c r="B37" s="10" t="s">
        <v>43</v>
      </c>
      <c r="C37" s="10"/>
      <c r="D37" s="10"/>
      <c r="E37" s="10">
        <f>SUM(E14:E36)</f>
        <v>34</v>
      </c>
      <c r="F37" s="14">
        <f>F14*E14+F15*E15+F16*E16+F18*E18+F19*E19+F20*E20+F21*E21+F22*E22+F24*E24+F25*E25+F26*E26+F27*E27+F28*E28+F29*E29+F30*E30+F31*E31+F32*E32+F33*E33+F34*E34+F35*E35+F36*E36</f>
        <v>42440</v>
      </c>
      <c r="G37" s="10"/>
      <c r="H37" s="14"/>
      <c r="I37" s="10"/>
      <c r="J37" s="14">
        <v>579.45000000000005</v>
      </c>
      <c r="K37" s="10"/>
      <c r="L37" s="14">
        <f>L25*E25</f>
        <v>230.4</v>
      </c>
      <c r="M37" s="14">
        <f>SUM(M13:M36)</f>
        <v>43249.850000000006</v>
      </c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 t="s">
        <v>44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 t="s">
        <v>45</v>
      </c>
      <c r="B40" s="3"/>
      <c r="C40" s="3"/>
      <c r="D40" s="3"/>
      <c r="E40" s="3"/>
      <c r="F40" s="3"/>
      <c r="G40" s="3" t="s">
        <v>89</v>
      </c>
      <c r="H40" s="3"/>
      <c r="I40" s="3"/>
      <c r="J40" s="3"/>
      <c r="K40" s="3"/>
      <c r="L40" s="3"/>
      <c r="M40" s="2"/>
    </row>
  </sheetData>
  <mergeCells count="13">
    <mergeCell ref="A23:B23"/>
    <mergeCell ref="G8:H10"/>
    <mergeCell ref="A17:B17"/>
    <mergeCell ref="A8:A11"/>
    <mergeCell ref="B8:B11"/>
    <mergeCell ref="C8:C11"/>
    <mergeCell ref="I8:J10"/>
    <mergeCell ref="K8:L10"/>
    <mergeCell ref="M8:M11"/>
    <mergeCell ref="A13:B13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7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0"/>
  <sheetViews>
    <sheetView topLeftCell="A4" zoomScale="80" zoomScaleNormal="80" workbookViewId="0">
      <selection activeCell="B29" sqref="B29"/>
    </sheetView>
  </sheetViews>
  <sheetFormatPr defaultRowHeight="1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>
      <c r="A3" s="2"/>
      <c r="B3" s="4" t="s">
        <v>2</v>
      </c>
      <c r="C3" s="4"/>
      <c r="D3" s="2"/>
      <c r="E3" s="2"/>
      <c r="F3" s="2"/>
      <c r="G3" s="2"/>
      <c r="H3" s="5" t="s">
        <v>56</v>
      </c>
      <c r="I3" s="5"/>
      <c r="J3" s="5"/>
      <c r="K3" s="5"/>
      <c r="L3" s="5"/>
      <c r="M3" s="5"/>
      <c r="N3" s="5"/>
      <c r="O3" s="5"/>
    </row>
    <row r="4" spans="1:1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>
      <c r="A6" s="6"/>
      <c r="B6" s="7" t="s">
        <v>52</v>
      </c>
      <c r="C6" s="7"/>
      <c r="D6" s="7"/>
      <c r="E6" s="7"/>
      <c r="F6" s="7"/>
      <c r="G6" s="7"/>
      <c r="H6" s="7"/>
      <c r="I6" s="20"/>
      <c r="J6" s="7"/>
      <c r="K6" s="7"/>
      <c r="L6" s="7"/>
      <c r="M6" s="3"/>
    </row>
    <row r="7" spans="1:1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51</v>
      </c>
      <c r="K7" s="3"/>
      <c r="L7" s="3"/>
      <c r="M7" s="3"/>
    </row>
    <row r="8" spans="1:15">
      <c r="A8" s="129" t="s">
        <v>7</v>
      </c>
      <c r="B8" s="138" t="s">
        <v>8</v>
      </c>
      <c r="C8" s="138" t="s">
        <v>9</v>
      </c>
      <c r="D8" s="134" t="s">
        <v>10</v>
      </c>
      <c r="E8" s="134" t="s">
        <v>11</v>
      </c>
      <c r="F8" s="134" t="s">
        <v>12</v>
      </c>
      <c r="G8" s="129" t="s">
        <v>13</v>
      </c>
      <c r="H8" s="129"/>
      <c r="I8" s="123" t="s">
        <v>14</v>
      </c>
      <c r="J8" s="124"/>
      <c r="K8" s="129" t="s">
        <v>15</v>
      </c>
      <c r="L8" s="129"/>
      <c r="M8" s="130" t="s">
        <v>16</v>
      </c>
    </row>
    <row r="9" spans="1:15">
      <c r="A9" s="129"/>
      <c r="B9" s="139"/>
      <c r="C9" s="139"/>
      <c r="D9" s="135"/>
      <c r="E9" s="135"/>
      <c r="F9" s="135"/>
      <c r="G9" s="129"/>
      <c r="H9" s="129"/>
      <c r="I9" s="125"/>
      <c r="J9" s="126"/>
      <c r="K9" s="129"/>
      <c r="L9" s="129"/>
      <c r="M9" s="131"/>
    </row>
    <row r="10" spans="1:15">
      <c r="A10" s="129"/>
      <c r="B10" s="139"/>
      <c r="C10" s="139"/>
      <c r="D10" s="135"/>
      <c r="E10" s="135"/>
      <c r="F10" s="135"/>
      <c r="G10" s="129"/>
      <c r="H10" s="129"/>
      <c r="I10" s="127"/>
      <c r="J10" s="128"/>
      <c r="K10" s="129"/>
      <c r="L10" s="129"/>
      <c r="M10" s="131"/>
    </row>
    <row r="11" spans="1:15">
      <c r="A11" s="137"/>
      <c r="B11" s="140"/>
      <c r="C11" s="140"/>
      <c r="D11" s="136"/>
      <c r="E11" s="136"/>
      <c r="F11" s="136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31"/>
    </row>
    <row r="12" spans="1:1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>
      <c r="A13" s="132" t="s">
        <v>19</v>
      </c>
      <c r="B13" s="133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1653</v>
      </c>
      <c r="G14" s="10">
        <v>50</v>
      </c>
      <c r="H14" s="14">
        <f>F14*G14%</f>
        <v>826.5</v>
      </c>
      <c r="I14" s="15"/>
      <c r="J14" s="10"/>
      <c r="K14" s="10"/>
      <c r="L14" s="10"/>
      <c r="M14" s="14">
        <f>F14+H14</f>
        <v>2479.5</v>
      </c>
    </row>
    <row r="15" spans="1:1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1527</v>
      </c>
      <c r="G15" s="10">
        <v>50</v>
      </c>
      <c r="H15" s="14">
        <f>F15*G15%</f>
        <v>763.5</v>
      </c>
      <c r="I15" s="10"/>
      <c r="J15" s="10"/>
      <c r="K15" s="10"/>
      <c r="L15" s="10"/>
      <c r="M15" s="14">
        <f>F15+H15</f>
        <v>2290.5</v>
      </c>
    </row>
    <row r="16" spans="1:1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1527</v>
      </c>
      <c r="G16" s="10">
        <v>30</v>
      </c>
      <c r="H16" s="14">
        <f>F16*G16%</f>
        <v>458.09999999999997</v>
      </c>
      <c r="I16" s="10"/>
      <c r="J16" s="10"/>
      <c r="K16" s="10"/>
      <c r="L16" s="10"/>
      <c r="M16" s="14">
        <f>F16+H16</f>
        <v>1985.1</v>
      </c>
    </row>
    <row r="17" spans="1:13">
      <c r="A17" s="132" t="s">
        <v>23</v>
      </c>
      <c r="B17" s="133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1376</v>
      </c>
      <c r="G18" s="16">
        <v>20</v>
      </c>
      <c r="H18" s="19">
        <f>F18*G18%</f>
        <v>275.2</v>
      </c>
      <c r="I18" s="9"/>
      <c r="J18" s="9"/>
      <c r="K18" s="9"/>
      <c r="L18" s="9"/>
      <c r="M18" s="14">
        <f>F18+H18</f>
        <v>1651.2</v>
      </c>
    </row>
    <row r="19" spans="1:13">
      <c r="A19" s="10">
        <v>5</v>
      </c>
      <c r="B19" s="15" t="s">
        <v>26</v>
      </c>
      <c r="C19" s="11">
        <v>9411</v>
      </c>
      <c r="D19" s="10">
        <v>2</v>
      </c>
      <c r="E19" s="10">
        <v>1</v>
      </c>
      <c r="F19" s="10">
        <v>1152</v>
      </c>
      <c r="G19" s="10">
        <v>20</v>
      </c>
      <c r="H19" s="14">
        <f>F19*G19%</f>
        <v>230.4</v>
      </c>
      <c r="I19" s="10"/>
      <c r="J19" s="10"/>
      <c r="K19" s="10"/>
      <c r="L19" s="10"/>
      <c r="M19" s="14">
        <f>F19+H19</f>
        <v>1382.4</v>
      </c>
    </row>
    <row r="20" spans="1:13">
      <c r="A20" s="10">
        <v>6</v>
      </c>
      <c r="B20" s="15" t="s">
        <v>27</v>
      </c>
      <c r="C20" s="11">
        <v>4115</v>
      </c>
      <c r="D20" s="10">
        <v>5</v>
      </c>
      <c r="E20" s="10">
        <v>1</v>
      </c>
      <c r="F20" s="10">
        <v>1182</v>
      </c>
      <c r="G20" s="10"/>
      <c r="H20" s="10"/>
      <c r="I20" s="10"/>
      <c r="J20" s="10"/>
      <c r="K20" s="10"/>
      <c r="L20" s="10"/>
      <c r="M20" s="14">
        <f>F20</f>
        <v>1182</v>
      </c>
    </row>
    <row r="21" spans="1:13">
      <c r="A21" s="10">
        <v>7</v>
      </c>
      <c r="B21" s="15" t="s">
        <v>28</v>
      </c>
      <c r="C21" s="11">
        <v>4190</v>
      </c>
      <c r="D21" s="10">
        <v>5</v>
      </c>
      <c r="E21" s="10">
        <v>0.5</v>
      </c>
      <c r="F21" s="10">
        <v>1182</v>
      </c>
      <c r="G21" s="10"/>
      <c r="H21" s="10"/>
      <c r="I21" s="10"/>
      <c r="J21" s="10"/>
      <c r="K21" s="10"/>
      <c r="L21" s="10"/>
      <c r="M21" s="14">
        <f>F21*E21</f>
        <v>591</v>
      </c>
    </row>
    <row r="22" spans="1:13">
      <c r="A22" s="10">
        <v>8</v>
      </c>
      <c r="B22" s="15" t="s">
        <v>29</v>
      </c>
      <c r="C22" s="11">
        <v>3471</v>
      </c>
      <c r="D22" s="10">
        <v>5</v>
      </c>
      <c r="E22" s="10">
        <v>1</v>
      </c>
      <c r="F22" s="10">
        <v>1182</v>
      </c>
      <c r="G22" s="10"/>
      <c r="H22" s="10"/>
      <c r="I22" s="10"/>
      <c r="J22" s="10"/>
      <c r="K22" s="10"/>
      <c r="L22" s="14"/>
      <c r="M22" s="14">
        <f>F22</f>
        <v>1182</v>
      </c>
    </row>
    <row r="23" spans="1:13">
      <c r="A23" s="132" t="s">
        <v>30</v>
      </c>
      <c r="B23" s="133"/>
      <c r="C23" s="13"/>
      <c r="D23" s="10"/>
      <c r="E23" s="10"/>
      <c r="F23" s="10"/>
      <c r="G23" s="10"/>
      <c r="H23" s="10"/>
      <c r="I23" s="10"/>
      <c r="J23" s="10"/>
      <c r="K23" s="10"/>
      <c r="L23" s="10"/>
      <c r="M23" s="14"/>
    </row>
    <row r="24" spans="1:13">
      <c r="A24" s="10">
        <v>9</v>
      </c>
      <c r="B24" s="15" t="s">
        <v>31</v>
      </c>
      <c r="C24" s="11">
        <v>4222</v>
      </c>
      <c r="D24" s="10">
        <v>5</v>
      </c>
      <c r="E24" s="10">
        <v>2</v>
      </c>
      <c r="F24" s="10">
        <v>1182</v>
      </c>
      <c r="G24" s="10"/>
      <c r="H24" s="10"/>
      <c r="I24" s="10"/>
      <c r="J24" s="14"/>
      <c r="K24" s="10"/>
      <c r="L24" s="10"/>
      <c r="M24" s="14">
        <f>F24*E24</f>
        <v>2364</v>
      </c>
    </row>
    <row r="25" spans="1:13" ht="24">
      <c r="A25" s="10">
        <v>10</v>
      </c>
      <c r="B25" s="15" t="s">
        <v>32</v>
      </c>
      <c r="C25" s="11">
        <v>9132</v>
      </c>
      <c r="D25" s="10">
        <v>2</v>
      </c>
      <c r="E25" s="10">
        <v>2</v>
      </c>
      <c r="F25" s="10">
        <v>1152</v>
      </c>
      <c r="G25" s="10"/>
      <c r="H25" s="10"/>
      <c r="I25" s="10"/>
      <c r="J25" s="10"/>
      <c r="K25" s="10">
        <v>10</v>
      </c>
      <c r="L25" s="14">
        <f>F25*K25%</f>
        <v>115.2</v>
      </c>
      <c r="M25" s="14">
        <f>F25*E25+L25*E25</f>
        <v>2534.4</v>
      </c>
    </row>
    <row r="26" spans="1:13" ht="24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1152</v>
      </c>
      <c r="G26" s="10"/>
      <c r="H26" s="10"/>
      <c r="I26" s="10"/>
      <c r="J26" s="10"/>
      <c r="K26" s="10"/>
      <c r="L26" s="10"/>
      <c r="M26" s="14">
        <f>F26*E26</f>
        <v>2304</v>
      </c>
    </row>
    <row r="27" spans="1:13">
      <c r="A27" s="10">
        <v>12</v>
      </c>
      <c r="B27" s="15" t="s">
        <v>33</v>
      </c>
      <c r="C27" s="11">
        <v>9152</v>
      </c>
      <c r="D27" s="10">
        <v>2</v>
      </c>
      <c r="E27" s="10">
        <v>3</v>
      </c>
      <c r="F27" s="10">
        <v>1152</v>
      </c>
      <c r="G27" s="10"/>
      <c r="H27" s="10"/>
      <c r="I27" s="10">
        <v>35</v>
      </c>
      <c r="J27" s="14">
        <f>F27/167*80*I27%</f>
        <v>193.14970059880238</v>
      </c>
      <c r="K27" s="10"/>
      <c r="L27" s="10"/>
      <c r="M27" s="14">
        <v>4035.45</v>
      </c>
    </row>
    <row r="28" spans="1:13" ht="48">
      <c r="A28" s="10">
        <v>13</v>
      </c>
      <c r="B28" s="15" t="s">
        <v>34</v>
      </c>
      <c r="C28" s="11">
        <v>7241</v>
      </c>
      <c r="D28" s="10">
        <v>6</v>
      </c>
      <c r="E28" s="10">
        <v>1</v>
      </c>
      <c r="F28" s="10">
        <v>1217</v>
      </c>
      <c r="G28" s="10"/>
      <c r="H28" s="10"/>
      <c r="I28" s="10"/>
      <c r="J28" s="10"/>
      <c r="K28" s="10"/>
      <c r="L28" s="10"/>
      <c r="M28" s="14">
        <f>F28</f>
        <v>1217</v>
      </c>
    </row>
    <row r="29" spans="1:13" ht="36">
      <c r="A29" s="10">
        <v>14</v>
      </c>
      <c r="B29" s="15" t="s">
        <v>35</v>
      </c>
      <c r="C29" s="11">
        <v>7129</v>
      </c>
      <c r="D29" s="10">
        <v>7</v>
      </c>
      <c r="E29" s="10">
        <v>7</v>
      </c>
      <c r="F29" s="10">
        <v>1292</v>
      </c>
      <c r="G29" s="10"/>
      <c r="H29" s="10"/>
      <c r="I29" s="10"/>
      <c r="J29" s="10"/>
      <c r="K29" s="10"/>
      <c r="L29" s="10"/>
      <c r="M29" s="14">
        <f>F29*E29</f>
        <v>9044</v>
      </c>
    </row>
    <row r="30" spans="1:13" ht="24">
      <c r="A30" s="10">
        <v>15</v>
      </c>
      <c r="B30" s="15" t="s">
        <v>36</v>
      </c>
      <c r="C30" s="11">
        <v>7212</v>
      </c>
      <c r="D30" s="10">
        <v>7</v>
      </c>
      <c r="E30" s="10">
        <v>1</v>
      </c>
      <c r="F30" s="10">
        <v>1292</v>
      </c>
      <c r="G30" s="10"/>
      <c r="H30" s="10"/>
      <c r="I30" s="10"/>
      <c r="J30" s="10"/>
      <c r="K30" s="10"/>
      <c r="L30" s="10"/>
      <c r="M30" s="14">
        <f>F30</f>
        <v>1292</v>
      </c>
    </row>
    <row r="31" spans="1:13" ht="36">
      <c r="A31" s="10">
        <v>16</v>
      </c>
      <c r="B31" s="15" t="s">
        <v>37</v>
      </c>
      <c r="C31" s="11">
        <v>7233</v>
      </c>
      <c r="D31" s="10">
        <v>5</v>
      </c>
      <c r="E31" s="10">
        <v>3</v>
      </c>
      <c r="F31" s="10">
        <v>1182</v>
      </c>
      <c r="G31" s="10"/>
      <c r="H31" s="10"/>
      <c r="I31" s="10"/>
      <c r="J31" s="10"/>
      <c r="K31" s="10"/>
      <c r="L31" s="10"/>
      <c r="M31" s="14">
        <f>F31*E31</f>
        <v>3546</v>
      </c>
    </row>
    <row r="32" spans="1:13" ht="24">
      <c r="A32" s="10">
        <v>17</v>
      </c>
      <c r="B32" s="15" t="s">
        <v>38</v>
      </c>
      <c r="C32" s="11">
        <v>7233</v>
      </c>
      <c r="D32" s="10">
        <v>5</v>
      </c>
      <c r="E32" s="10">
        <v>1</v>
      </c>
      <c r="F32" s="10">
        <v>1182</v>
      </c>
      <c r="G32" s="10"/>
      <c r="H32" s="10"/>
      <c r="I32" s="10"/>
      <c r="J32" s="10"/>
      <c r="K32" s="10"/>
      <c r="L32" s="10"/>
      <c r="M32" s="14">
        <f>F32*E32</f>
        <v>1182</v>
      </c>
    </row>
    <row r="33" spans="1:13" ht="24">
      <c r="A33" s="10">
        <v>18</v>
      </c>
      <c r="B33" s="15" t="s">
        <v>39</v>
      </c>
      <c r="C33" s="11">
        <v>7233</v>
      </c>
      <c r="D33" s="10">
        <v>3</v>
      </c>
      <c r="E33" s="10">
        <v>1</v>
      </c>
      <c r="F33" s="10">
        <v>1162</v>
      </c>
      <c r="G33" s="10"/>
      <c r="H33" s="10"/>
      <c r="I33" s="10"/>
      <c r="J33" s="10"/>
      <c r="K33" s="10"/>
      <c r="L33" s="10"/>
      <c r="M33" s="14">
        <f>F33</f>
        <v>1162</v>
      </c>
    </row>
    <row r="34" spans="1:13">
      <c r="A34" s="10">
        <v>19</v>
      </c>
      <c r="B34" s="15" t="s">
        <v>40</v>
      </c>
      <c r="C34" s="11">
        <v>7243</v>
      </c>
      <c r="D34" s="10">
        <v>5</v>
      </c>
      <c r="E34" s="10">
        <v>0.5</v>
      </c>
      <c r="F34" s="10">
        <v>1182</v>
      </c>
      <c r="G34" s="10"/>
      <c r="H34" s="10"/>
      <c r="I34" s="10"/>
      <c r="J34" s="10"/>
      <c r="K34" s="10"/>
      <c r="L34" s="10"/>
      <c r="M34" s="14">
        <f>F34*E34</f>
        <v>591</v>
      </c>
    </row>
    <row r="35" spans="1:13">
      <c r="A35" s="10">
        <v>20</v>
      </c>
      <c r="B35" s="15" t="s">
        <v>41</v>
      </c>
      <c r="C35" s="11">
        <v>9162</v>
      </c>
      <c r="D35" s="10">
        <v>2</v>
      </c>
      <c r="E35" s="10">
        <v>1</v>
      </c>
      <c r="F35" s="10">
        <v>1152</v>
      </c>
      <c r="G35" s="10"/>
      <c r="H35" s="10"/>
      <c r="I35" s="10"/>
      <c r="J35" s="10"/>
      <c r="K35" s="10"/>
      <c r="L35" s="10"/>
      <c r="M35" s="14">
        <f>F35</f>
        <v>1152</v>
      </c>
    </row>
    <row r="36" spans="1:13">
      <c r="A36" s="10">
        <v>21</v>
      </c>
      <c r="B36" s="15" t="s">
        <v>42</v>
      </c>
      <c r="C36" s="11">
        <v>3340</v>
      </c>
      <c r="D36" s="10">
        <v>5</v>
      </c>
      <c r="E36" s="10">
        <v>2</v>
      </c>
      <c r="F36" s="10">
        <v>1182</v>
      </c>
      <c r="G36" s="10"/>
      <c r="H36" s="10"/>
      <c r="I36" s="10"/>
      <c r="J36" s="10"/>
      <c r="K36" s="10"/>
      <c r="L36" s="10"/>
      <c r="M36" s="14">
        <f>F36*E36</f>
        <v>2364</v>
      </c>
    </row>
    <row r="37" spans="1:13">
      <c r="A37" s="10"/>
      <c r="B37" s="10" t="s">
        <v>43</v>
      </c>
      <c r="C37" s="10"/>
      <c r="D37" s="10"/>
      <c r="E37" s="10">
        <f>SUM(E14:E36)</f>
        <v>34</v>
      </c>
      <c r="F37" s="14">
        <f>F14*E14+F15*E15+F16*E16+F18*E18+F19*E19+F20*E20+F21*E21+F22*E22+F24*E24+F25*E25+F26*E26+F27*E27+F28*E28+F29*E29+F30*E30+F31*E31+F32*E32+F33*E33+F34*E34+F35*E35+F36*E36</f>
        <v>42168</v>
      </c>
      <c r="G37" s="10"/>
      <c r="H37" s="14">
        <f>SUM(H14:H36)</f>
        <v>2553.6999999999998</v>
      </c>
      <c r="I37" s="10"/>
      <c r="J37" s="14">
        <v>579.45000000000005</v>
      </c>
      <c r="K37" s="10"/>
      <c r="L37" s="14">
        <f>L25*E25</f>
        <v>230.4</v>
      </c>
      <c r="M37" s="14">
        <f>SUM(M13:M36)</f>
        <v>45531.55</v>
      </c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 t="s">
        <v>44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 t="s">
        <v>45</v>
      </c>
      <c r="B40" s="3"/>
      <c r="C40" s="3"/>
      <c r="D40" s="3"/>
      <c r="E40" s="3"/>
      <c r="F40" s="3"/>
      <c r="G40" s="3" t="s">
        <v>55</v>
      </c>
      <c r="H40" s="3"/>
      <c r="I40" s="3"/>
      <c r="J40" s="3"/>
      <c r="K40" s="3"/>
      <c r="L40" s="3"/>
      <c r="M40" s="2"/>
    </row>
  </sheetData>
  <mergeCells count="13">
    <mergeCell ref="A23:B23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zoomScale="80" zoomScaleNormal="80" workbookViewId="0">
      <selection activeCell="H3" sqref="H3"/>
    </sheetView>
  </sheetViews>
  <sheetFormatPr defaultRowHeight="1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>
      <c r="A1" s="1" t="s">
        <v>54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>
      <c r="A3" s="2"/>
      <c r="B3" s="4" t="s">
        <v>2</v>
      </c>
      <c r="C3" s="4"/>
      <c r="D3" s="2"/>
      <c r="E3" s="2"/>
      <c r="F3" s="2"/>
      <c r="G3" s="2"/>
      <c r="H3" s="5" t="s">
        <v>56</v>
      </c>
      <c r="I3" s="5"/>
      <c r="J3" s="5"/>
      <c r="K3" s="5"/>
      <c r="L3" s="5"/>
      <c r="M3" s="5"/>
      <c r="N3" s="5"/>
      <c r="O3" s="5"/>
    </row>
    <row r="4" spans="1:1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>
      <c r="A6" s="6"/>
      <c r="B6" s="7" t="s">
        <v>52</v>
      </c>
      <c r="C6" s="7"/>
      <c r="D6" s="7"/>
      <c r="E6" s="7"/>
      <c r="F6" s="7"/>
      <c r="G6" s="7"/>
      <c r="H6" s="7"/>
      <c r="I6" s="7"/>
      <c r="J6" s="7"/>
      <c r="K6" s="7"/>
      <c r="L6" s="7"/>
      <c r="M6" s="3"/>
    </row>
    <row r="7" spans="1:1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48</v>
      </c>
      <c r="K7" s="3"/>
      <c r="L7" s="3"/>
      <c r="M7" s="3"/>
    </row>
    <row r="8" spans="1:15">
      <c r="A8" s="129" t="s">
        <v>7</v>
      </c>
      <c r="B8" s="138" t="s">
        <v>8</v>
      </c>
      <c r="C8" s="138" t="s">
        <v>9</v>
      </c>
      <c r="D8" s="134" t="s">
        <v>10</v>
      </c>
      <c r="E8" s="134" t="s">
        <v>11</v>
      </c>
      <c r="F8" s="134" t="s">
        <v>12</v>
      </c>
      <c r="G8" s="129" t="s">
        <v>13</v>
      </c>
      <c r="H8" s="129"/>
      <c r="I8" s="123" t="s">
        <v>14</v>
      </c>
      <c r="J8" s="124"/>
      <c r="K8" s="129" t="s">
        <v>15</v>
      </c>
      <c r="L8" s="129"/>
      <c r="M8" s="130" t="s">
        <v>16</v>
      </c>
    </row>
    <row r="9" spans="1:15">
      <c r="A9" s="129"/>
      <c r="B9" s="139"/>
      <c r="C9" s="139"/>
      <c r="D9" s="135"/>
      <c r="E9" s="135"/>
      <c r="F9" s="135"/>
      <c r="G9" s="129"/>
      <c r="H9" s="129"/>
      <c r="I9" s="125"/>
      <c r="J9" s="126"/>
      <c r="K9" s="129"/>
      <c r="L9" s="129"/>
      <c r="M9" s="131"/>
    </row>
    <row r="10" spans="1:15">
      <c r="A10" s="129"/>
      <c r="B10" s="139"/>
      <c r="C10" s="139"/>
      <c r="D10" s="135"/>
      <c r="E10" s="135"/>
      <c r="F10" s="135"/>
      <c r="G10" s="129"/>
      <c r="H10" s="129"/>
      <c r="I10" s="127"/>
      <c r="J10" s="128"/>
      <c r="K10" s="129"/>
      <c r="L10" s="129"/>
      <c r="M10" s="131"/>
    </row>
    <row r="11" spans="1:15">
      <c r="A11" s="137"/>
      <c r="B11" s="140"/>
      <c r="C11" s="140"/>
      <c r="D11" s="136"/>
      <c r="E11" s="136"/>
      <c r="F11" s="136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31"/>
    </row>
    <row r="12" spans="1:1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>
      <c r="A13" s="132" t="s">
        <v>19</v>
      </c>
      <c r="B13" s="133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1653</v>
      </c>
      <c r="G14" s="10">
        <v>50</v>
      </c>
      <c r="H14" s="14">
        <f>F14*G14%</f>
        <v>826.5</v>
      </c>
      <c r="I14" s="15"/>
      <c r="J14" s="10"/>
      <c r="K14" s="10"/>
      <c r="L14" s="10"/>
      <c r="M14" s="14">
        <f>F14+H14</f>
        <v>2479.5</v>
      </c>
    </row>
    <row r="15" spans="1:1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1527</v>
      </c>
      <c r="G15" s="10">
        <v>50</v>
      </c>
      <c r="H15" s="14">
        <f>F15*G15%</f>
        <v>763.5</v>
      </c>
      <c r="I15" s="10"/>
      <c r="J15" s="10"/>
      <c r="K15" s="10"/>
      <c r="L15" s="10"/>
      <c r="M15" s="14">
        <f>F15+H15</f>
        <v>2290.5</v>
      </c>
    </row>
    <row r="16" spans="1:1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1527</v>
      </c>
      <c r="G16" s="10">
        <v>30</v>
      </c>
      <c r="H16" s="14">
        <f>F16*G16%</f>
        <v>458.09999999999997</v>
      </c>
      <c r="I16" s="10"/>
      <c r="J16" s="10"/>
      <c r="K16" s="10"/>
      <c r="L16" s="10"/>
      <c r="M16" s="14">
        <f>F16+H16</f>
        <v>1985.1</v>
      </c>
    </row>
    <row r="17" spans="1:13">
      <c r="A17" s="132" t="s">
        <v>23</v>
      </c>
      <c r="B17" s="133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1376</v>
      </c>
      <c r="G18" s="16">
        <v>20</v>
      </c>
      <c r="H18" s="19">
        <f>F18*G18%</f>
        <v>275.2</v>
      </c>
      <c r="I18" s="9"/>
      <c r="J18" s="9"/>
      <c r="K18" s="9"/>
      <c r="L18" s="9"/>
      <c r="M18" s="14">
        <f>F18+H18</f>
        <v>1651.2</v>
      </c>
    </row>
    <row r="19" spans="1:13">
      <c r="A19" s="10">
        <v>5</v>
      </c>
      <c r="B19" s="15" t="s">
        <v>25</v>
      </c>
      <c r="C19" s="11">
        <v>4211</v>
      </c>
      <c r="D19" s="10">
        <v>5</v>
      </c>
      <c r="E19" s="10">
        <v>1.5</v>
      </c>
      <c r="F19" s="10">
        <v>1182</v>
      </c>
      <c r="G19" s="10"/>
      <c r="H19" s="10"/>
      <c r="I19" s="10"/>
      <c r="J19" s="10"/>
      <c r="K19" s="10"/>
      <c r="L19" s="10"/>
      <c r="M19" s="14">
        <f>F19*E19</f>
        <v>1773</v>
      </c>
    </row>
    <row r="20" spans="1:13">
      <c r="A20" s="10">
        <v>6</v>
      </c>
      <c r="B20" s="15" t="s">
        <v>26</v>
      </c>
      <c r="C20" s="11">
        <v>9411</v>
      </c>
      <c r="D20" s="10">
        <v>2</v>
      </c>
      <c r="E20" s="10">
        <v>1</v>
      </c>
      <c r="F20" s="10">
        <v>1152</v>
      </c>
      <c r="G20" s="10">
        <v>20</v>
      </c>
      <c r="H20" s="14">
        <f>F20*G20%</f>
        <v>230.4</v>
      </c>
      <c r="I20" s="10"/>
      <c r="J20" s="10"/>
      <c r="K20" s="10"/>
      <c r="L20" s="10"/>
      <c r="M20" s="14">
        <f>F20+H20</f>
        <v>1382.4</v>
      </c>
    </row>
    <row r="21" spans="1:13">
      <c r="A21" s="10">
        <v>7</v>
      </c>
      <c r="B21" s="15" t="s">
        <v>27</v>
      </c>
      <c r="C21" s="11">
        <v>4115</v>
      </c>
      <c r="D21" s="10">
        <v>5</v>
      </c>
      <c r="E21" s="10">
        <v>1</v>
      </c>
      <c r="F21" s="10">
        <v>1182</v>
      </c>
      <c r="G21" s="10"/>
      <c r="H21" s="10"/>
      <c r="I21" s="10"/>
      <c r="J21" s="10"/>
      <c r="K21" s="10"/>
      <c r="L21" s="10"/>
      <c r="M21" s="14">
        <f>F21</f>
        <v>1182</v>
      </c>
    </row>
    <row r="22" spans="1:13">
      <c r="A22" s="10">
        <v>8</v>
      </c>
      <c r="B22" s="15" t="s">
        <v>28</v>
      </c>
      <c r="C22" s="11">
        <v>4190</v>
      </c>
      <c r="D22" s="10">
        <v>5</v>
      </c>
      <c r="E22" s="10">
        <v>0.5</v>
      </c>
      <c r="F22" s="10">
        <v>1182</v>
      </c>
      <c r="G22" s="10"/>
      <c r="H22" s="10"/>
      <c r="I22" s="10"/>
      <c r="J22" s="10"/>
      <c r="K22" s="10"/>
      <c r="L22" s="10"/>
      <c r="M22" s="14">
        <f>F22*E22</f>
        <v>591</v>
      </c>
    </row>
    <row r="23" spans="1:13">
      <c r="A23" s="10">
        <v>9</v>
      </c>
      <c r="B23" s="15" t="s">
        <v>29</v>
      </c>
      <c r="C23" s="11">
        <v>3471</v>
      </c>
      <c r="D23" s="10">
        <v>5</v>
      </c>
      <c r="E23" s="10">
        <v>1</v>
      </c>
      <c r="F23" s="10">
        <v>1182</v>
      </c>
      <c r="G23" s="10"/>
      <c r="H23" s="10"/>
      <c r="I23" s="10"/>
      <c r="J23" s="10"/>
      <c r="K23" s="10"/>
      <c r="L23" s="14"/>
      <c r="M23" s="14">
        <f>F23</f>
        <v>1182</v>
      </c>
    </row>
    <row r="24" spans="1:13">
      <c r="A24" s="132" t="s">
        <v>30</v>
      </c>
      <c r="B24" s="133"/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4"/>
    </row>
    <row r="25" spans="1:13">
      <c r="A25" s="10">
        <v>10</v>
      </c>
      <c r="B25" s="15" t="s">
        <v>31</v>
      </c>
      <c r="C25" s="11">
        <v>4222</v>
      </c>
      <c r="D25" s="10">
        <v>5</v>
      </c>
      <c r="E25" s="10">
        <v>0.5</v>
      </c>
      <c r="F25" s="10">
        <v>1182</v>
      </c>
      <c r="G25" s="10"/>
      <c r="H25" s="10"/>
      <c r="I25" s="10"/>
      <c r="J25" s="14"/>
      <c r="K25" s="10"/>
      <c r="L25" s="10"/>
      <c r="M25" s="14">
        <f>F25*E25</f>
        <v>591</v>
      </c>
    </row>
    <row r="26" spans="1:13" ht="24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1152</v>
      </c>
      <c r="G26" s="10"/>
      <c r="H26" s="10"/>
      <c r="I26" s="10"/>
      <c r="J26" s="10"/>
      <c r="K26" s="10">
        <v>10</v>
      </c>
      <c r="L26" s="14">
        <f>F26*K26%</f>
        <v>115.2</v>
      </c>
      <c r="M26" s="14">
        <f>F26*E26+L26*E26</f>
        <v>2534.4</v>
      </c>
    </row>
    <row r="27" spans="1:13" ht="24">
      <c r="A27" s="10">
        <v>12</v>
      </c>
      <c r="B27" s="15" t="s">
        <v>32</v>
      </c>
      <c r="C27" s="11">
        <v>9132</v>
      </c>
      <c r="D27" s="10">
        <v>2</v>
      </c>
      <c r="E27" s="10">
        <v>2</v>
      </c>
      <c r="F27" s="10">
        <v>1152</v>
      </c>
      <c r="G27" s="10"/>
      <c r="H27" s="10"/>
      <c r="I27" s="10"/>
      <c r="J27" s="10"/>
      <c r="K27" s="10"/>
      <c r="L27" s="10"/>
      <c r="M27" s="14">
        <f>F27*E27</f>
        <v>2304</v>
      </c>
    </row>
    <row r="28" spans="1:13">
      <c r="A28" s="10">
        <v>13</v>
      </c>
      <c r="B28" s="15" t="s">
        <v>33</v>
      </c>
      <c r="C28" s="11">
        <v>9152</v>
      </c>
      <c r="D28" s="10">
        <v>2</v>
      </c>
      <c r="E28" s="10">
        <v>3</v>
      </c>
      <c r="F28" s="10">
        <v>1152</v>
      </c>
      <c r="G28" s="10"/>
      <c r="H28" s="10"/>
      <c r="I28" s="10">
        <v>35</v>
      </c>
      <c r="J28" s="14">
        <f>F28/167*80*I28%</f>
        <v>193.14970059880238</v>
      </c>
      <c r="K28" s="10"/>
      <c r="L28" s="10"/>
      <c r="M28" s="14">
        <v>4035.45</v>
      </c>
    </row>
    <row r="29" spans="1:13" ht="48">
      <c r="A29" s="10">
        <v>14</v>
      </c>
      <c r="B29" s="15" t="s">
        <v>34</v>
      </c>
      <c r="C29" s="11">
        <v>7241</v>
      </c>
      <c r="D29" s="10">
        <v>6</v>
      </c>
      <c r="E29" s="10">
        <v>1</v>
      </c>
      <c r="F29" s="10">
        <v>1217</v>
      </c>
      <c r="G29" s="10"/>
      <c r="H29" s="10"/>
      <c r="I29" s="10"/>
      <c r="J29" s="10"/>
      <c r="K29" s="10"/>
      <c r="L29" s="10"/>
      <c r="M29" s="14">
        <f>F29</f>
        <v>1217</v>
      </c>
    </row>
    <row r="30" spans="1:13" ht="36">
      <c r="A30" s="10">
        <v>15</v>
      </c>
      <c r="B30" s="15" t="s">
        <v>35</v>
      </c>
      <c r="C30" s="11">
        <v>7129</v>
      </c>
      <c r="D30" s="10">
        <v>7</v>
      </c>
      <c r="E30" s="10">
        <v>7</v>
      </c>
      <c r="F30" s="10">
        <v>1292</v>
      </c>
      <c r="G30" s="10"/>
      <c r="H30" s="10"/>
      <c r="I30" s="10"/>
      <c r="J30" s="10"/>
      <c r="K30" s="10"/>
      <c r="L30" s="10"/>
      <c r="M30" s="14">
        <f>F30*E30</f>
        <v>9044</v>
      </c>
    </row>
    <row r="31" spans="1:13" ht="24">
      <c r="A31" s="10">
        <v>16</v>
      </c>
      <c r="B31" s="15" t="s">
        <v>36</v>
      </c>
      <c r="C31" s="11">
        <v>7212</v>
      </c>
      <c r="D31" s="10">
        <v>7</v>
      </c>
      <c r="E31" s="10">
        <v>1</v>
      </c>
      <c r="F31" s="10">
        <v>1292</v>
      </c>
      <c r="G31" s="10"/>
      <c r="H31" s="10"/>
      <c r="I31" s="10"/>
      <c r="J31" s="10"/>
      <c r="K31" s="10"/>
      <c r="L31" s="10"/>
      <c r="M31" s="14">
        <f>F31</f>
        <v>1292</v>
      </c>
    </row>
    <row r="32" spans="1:13" ht="36">
      <c r="A32" s="10">
        <v>17</v>
      </c>
      <c r="B32" s="15" t="s">
        <v>37</v>
      </c>
      <c r="C32" s="11">
        <v>7233</v>
      </c>
      <c r="D32" s="10">
        <v>5</v>
      </c>
      <c r="E32" s="10">
        <v>3</v>
      </c>
      <c r="F32" s="10">
        <v>1182</v>
      </c>
      <c r="G32" s="10"/>
      <c r="H32" s="10"/>
      <c r="I32" s="10"/>
      <c r="J32" s="10"/>
      <c r="K32" s="10"/>
      <c r="L32" s="10"/>
      <c r="M32" s="14">
        <f>F32*E32</f>
        <v>3546</v>
      </c>
    </row>
    <row r="33" spans="1:13" ht="24">
      <c r="A33" s="10">
        <v>18</v>
      </c>
      <c r="B33" s="15" t="s">
        <v>38</v>
      </c>
      <c r="C33" s="11">
        <v>7233</v>
      </c>
      <c r="D33" s="10">
        <v>5</v>
      </c>
      <c r="E33" s="10">
        <v>1</v>
      </c>
      <c r="F33" s="10">
        <v>1182</v>
      </c>
      <c r="G33" s="10"/>
      <c r="H33" s="10"/>
      <c r="I33" s="10"/>
      <c r="J33" s="10"/>
      <c r="K33" s="10"/>
      <c r="L33" s="10"/>
      <c r="M33" s="14">
        <f>F33*E33</f>
        <v>1182</v>
      </c>
    </row>
    <row r="34" spans="1:13" ht="24">
      <c r="A34" s="10">
        <v>19</v>
      </c>
      <c r="B34" s="15" t="s">
        <v>39</v>
      </c>
      <c r="C34" s="11">
        <v>7233</v>
      </c>
      <c r="D34" s="10">
        <v>3</v>
      </c>
      <c r="E34" s="10">
        <v>1</v>
      </c>
      <c r="F34" s="10">
        <v>1162</v>
      </c>
      <c r="G34" s="10"/>
      <c r="H34" s="10"/>
      <c r="I34" s="10"/>
      <c r="J34" s="10"/>
      <c r="K34" s="10"/>
      <c r="L34" s="10"/>
      <c r="M34" s="14">
        <f>F34</f>
        <v>1162</v>
      </c>
    </row>
    <row r="35" spans="1:13">
      <c r="A35" s="10">
        <v>20</v>
      </c>
      <c r="B35" s="15" t="s">
        <v>40</v>
      </c>
      <c r="C35" s="11">
        <v>7243</v>
      </c>
      <c r="D35" s="10">
        <v>5</v>
      </c>
      <c r="E35" s="10">
        <v>0.5</v>
      </c>
      <c r="F35" s="10">
        <v>1182</v>
      </c>
      <c r="G35" s="10"/>
      <c r="H35" s="10"/>
      <c r="I35" s="10"/>
      <c r="J35" s="10"/>
      <c r="K35" s="10"/>
      <c r="L35" s="10"/>
      <c r="M35" s="14">
        <f>F35*E35</f>
        <v>591</v>
      </c>
    </row>
    <row r="36" spans="1:13">
      <c r="A36" s="10">
        <v>21</v>
      </c>
      <c r="B36" s="15" t="s">
        <v>41</v>
      </c>
      <c r="C36" s="11">
        <v>9162</v>
      </c>
      <c r="D36" s="10">
        <v>2</v>
      </c>
      <c r="E36" s="10">
        <v>1</v>
      </c>
      <c r="F36" s="10">
        <v>1152</v>
      </c>
      <c r="G36" s="10"/>
      <c r="H36" s="10"/>
      <c r="I36" s="10"/>
      <c r="J36" s="10"/>
      <c r="K36" s="10"/>
      <c r="L36" s="10"/>
      <c r="M36" s="14">
        <f>F36</f>
        <v>1152</v>
      </c>
    </row>
    <row r="37" spans="1:13">
      <c r="A37" s="10">
        <v>22</v>
      </c>
      <c r="B37" s="15" t="s">
        <v>42</v>
      </c>
      <c r="C37" s="11">
        <v>3340</v>
      </c>
      <c r="D37" s="10">
        <v>5</v>
      </c>
      <c r="E37" s="10">
        <v>2</v>
      </c>
      <c r="F37" s="10">
        <v>1182</v>
      </c>
      <c r="G37" s="10"/>
      <c r="H37" s="10"/>
      <c r="I37" s="10"/>
      <c r="J37" s="10"/>
      <c r="K37" s="10"/>
      <c r="L37" s="10"/>
      <c r="M37" s="14">
        <f>F37*E37</f>
        <v>2364</v>
      </c>
    </row>
    <row r="38" spans="1:13">
      <c r="A38" s="10"/>
      <c r="B38" s="10" t="s">
        <v>43</v>
      </c>
      <c r="C38" s="10"/>
      <c r="D38" s="10"/>
      <c r="E38" s="10">
        <f>SUM(E14:E37)</f>
        <v>34</v>
      </c>
      <c r="F38" s="14">
        <f>F14*E14+F15*E15+F16*E16+F18*E18+F19*E19+F20*E20+F21*E21+F22*E22+F23*E23+F25*E25+F26*E26+F27*E27+F28*E28+F29*E29+F30*E30+F31*E31+F32*E32+F33*E33+F34*E34+F35*E35+F36*E36+F37*E37</f>
        <v>42168</v>
      </c>
      <c r="G38" s="10"/>
      <c r="H38" s="14">
        <f>SUM(H14:H37)</f>
        <v>2553.6999999999998</v>
      </c>
      <c r="I38" s="10"/>
      <c r="J38" s="14">
        <v>579.45000000000005</v>
      </c>
      <c r="K38" s="10"/>
      <c r="L38" s="14">
        <f>L26*E26</f>
        <v>230.4</v>
      </c>
      <c r="M38" s="14">
        <f>SUM(M13:M37)</f>
        <v>45531.55</v>
      </c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 t="s">
        <v>44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 t="s">
        <v>45</v>
      </c>
      <c r="B41" s="3"/>
      <c r="C41" s="3"/>
      <c r="D41" s="3"/>
      <c r="E41" s="3"/>
      <c r="F41" s="3"/>
      <c r="G41" s="3" t="s">
        <v>46</v>
      </c>
      <c r="H41" s="3"/>
      <c r="I41" s="3"/>
      <c r="J41" s="3"/>
      <c r="K41" s="3"/>
      <c r="L41" s="3"/>
      <c r="M41" s="2"/>
    </row>
  </sheetData>
  <mergeCells count="13">
    <mergeCell ref="A24:B24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topLeftCell="A29" zoomScale="80" zoomScaleNormal="80" workbookViewId="0">
      <selection sqref="A1:M42"/>
    </sheetView>
  </sheetViews>
  <sheetFormatPr defaultRowHeight="1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>
      <c r="A3" s="2"/>
      <c r="B3" s="4" t="s">
        <v>2</v>
      </c>
      <c r="C3" s="4"/>
      <c r="D3" s="2"/>
      <c r="E3" s="2"/>
      <c r="F3" s="2"/>
      <c r="G3" s="2"/>
      <c r="H3" s="5" t="s">
        <v>50</v>
      </c>
      <c r="I3" s="5"/>
      <c r="J3" s="5"/>
      <c r="K3" s="5"/>
      <c r="L3" s="5"/>
      <c r="M3" s="5"/>
      <c r="N3" s="5"/>
      <c r="O3" s="5"/>
    </row>
    <row r="4" spans="1:1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>
      <c r="A6" s="6"/>
      <c r="B6" s="7" t="s">
        <v>4</v>
      </c>
      <c r="C6" s="7"/>
      <c r="D6" s="7"/>
      <c r="E6" s="7"/>
      <c r="F6" s="7"/>
      <c r="G6" s="7"/>
      <c r="H6" s="7"/>
      <c r="I6" s="7" t="s">
        <v>5</v>
      </c>
      <c r="J6" s="7"/>
      <c r="K6" s="7"/>
      <c r="L6" s="7"/>
      <c r="M6" s="3"/>
    </row>
    <row r="7" spans="1:1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49</v>
      </c>
      <c r="K7" s="3"/>
      <c r="L7" s="3"/>
      <c r="M7" s="3"/>
    </row>
    <row r="8" spans="1:15">
      <c r="A8" s="129" t="s">
        <v>7</v>
      </c>
      <c r="B8" s="138" t="s">
        <v>8</v>
      </c>
      <c r="C8" s="138" t="s">
        <v>9</v>
      </c>
      <c r="D8" s="134" t="s">
        <v>10</v>
      </c>
      <c r="E8" s="134" t="s">
        <v>11</v>
      </c>
      <c r="F8" s="134" t="s">
        <v>12</v>
      </c>
      <c r="G8" s="129" t="s">
        <v>13</v>
      </c>
      <c r="H8" s="129"/>
      <c r="I8" s="123" t="s">
        <v>14</v>
      </c>
      <c r="J8" s="124"/>
      <c r="K8" s="129" t="s">
        <v>15</v>
      </c>
      <c r="L8" s="129"/>
      <c r="M8" s="130" t="s">
        <v>16</v>
      </c>
    </row>
    <row r="9" spans="1:15">
      <c r="A9" s="129"/>
      <c r="B9" s="139"/>
      <c r="C9" s="139"/>
      <c r="D9" s="135"/>
      <c r="E9" s="135"/>
      <c r="F9" s="135"/>
      <c r="G9" s="129"/>
      <c r="H9" s="129"/>
      <c r="I9" s="125"/>
      <c r="J9" s="126"/>
      <c r="K9" s="129"/>
      <c r="L9" s="129"/>
      <c r="M9" s="131"/>
    </row>
    <row r="10" spans="1:15">
      <c r="A10" s="129"/>
      <c r="B10" s="139"/>
      <c r="C10" s="139"/>
      <c r="D10" s="135"/>
      <c r="E10" s="135"/>
      <c r="F10" s="135"/>
      <c r="G10" s="129"/>
      <c r="H10" s="129"/>
      <c r="I10" s="127"/>
      <c r="J10" s="128"/>
      <c r="K10" s="129"/>
      <c r="L10" s="129"/>
      <c r="M10" s="131"/>
    </row>
    <row r="11" spans="1:15">
      <c r="A11" s="137"/>
      <c r="B11" s="140"/>
      <c r="C11" s="140"/>
      <c r="D11" s="136"/>
      <c r="E11" s="136"/>
      <c r="F11" s="136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31"/>
    </row>
    <row r="12" spans="1:1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>
      <c r="A13" s="132" t="s">
        <v>19</v>
      </c>
      <c r="B13" s="133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1828</v>
      </c>
      <c r="G14" s="10">
        <v>50</v>
      </c>
      <c r="H14" s="14">
        <f>F14*G14%</f>
        <v>914</v>
      </c>
      <c r="I14" s="15"/>
      <c r="J14" s="10"/>
      <c r="K14" s="10"/>
      <c r="L14" s="10"/>
      <c r="M14" s="14">
        <f>F14+H14</f>
        <v>2742</v>
      </c>
    </row>
    <row r="15" spans="1:1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1689</v>
      </c>
      <c r="G15" s="10">
        <v>50</v>
      </c>
      <c r="H15" s="14">
        <f>F15*G15%</f>
        <v>844.5</v>
      </c>
      <c r="I15" s="10"/>
      <c r="J15" s="10"/>
      <c r="K15" s="10"/>
      <c r="L15" s="10"/>
      <c r="M15" s="14">
        <f>F15+H15</f>
        <v>2533.5</v>
      </c>
    </row>
    <row r="16" spans="1:1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1689</v>
      </c>
      <c r="G16" s="10">
        <v>30</v>
      </c>
      <c r="H16" s="14">
        <f>F16*G16%</f>
        <v>506.7</v>
      </c>
      <c r="I16" s="10"/>
      <c r="J16" s="10"/>
      <c r="K16" s="10"/>
      <c r="L16" s="10"/>
      <c r="M16" s="14">
        <f>F16+H16</f>
        <v>2195.6999999999998</v>
      </c>
    </row>
    <row r="17" spans="1:13">
      <c r="A17" s="132" t="s">
        <v>23</v>
      </c>
      <c r="B17" s="133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1522</v>
      </c>
      <c r="G18" s="16">
        <v>20</v>
      </c>
      <c r="H18" s="19">
        <f>F18*G18%</f>
        <v>304.40000000000003</v>
      </c>
      <c r="I18" s="9"/>
      <c r="J18" s="9"/>
      <c r="K18" s="9"/>
      <c r="L18" s="9"/>
      <c r="M18" s="14">
        <f>F18+H18</f>
        <v>1826.4</v>
      </c>
    </row>
    <row r="19" spans="1:13">
      <c r="A19" s="10">
        <v>5</v>
      </c>
      <c r="B19" s="15" t="s">
        <v>25</v>
      </c>
      <c r="C19" s="11">
        <v>4211</v>
      </c>
      <c r="D19" s="10">
        <v>5</v>
      </c>
      <c r="E19" s="10">
        <v>1.5</v>
      </c>
      <c r="F19" s="10">
        <v>1262</v>
      </c>
      <c r="G19" s="10"/>
      <c r="H19" s="10"/>
      <c r="I19" s="10"/>
      <c r="J19" s="10"/>
      <c r="K19" s="10"/>
      <c r="L19" s="10"/>
      <c r="M19" s="14">
        <f>F19*E19</f>
        <v>1893</v>
      </c>
    </row>
    <row r="20" spans="1:13">
      <c r="A20" s="10">
        <v>6</v>
      </c>
      <c r="B20" s="15" t="s">
        <v>26</v>
      </c>
      <c r="C20" s="11">
        <v>9411</v>
      </c>
      <c r="D20" s="10">
        <v>2</v>
      </c>
      <c r="E20" s="10">
        <v>1</v>
      </c>
      <c r="F20" s="10">
        <v>1218</v>
      </c>
      <c r="G20" s="10">
        <v>20</v>
      </c>
      <c r="H20" s="14">
        <f>F20*G20%</f>
        <v>243.60000000000002</v>
      </c>
      <c r="I20" s="10"/>
      <c r="J20" s="10"/>
      <c r="K20" s="10"/>
      <c r="L20" s="10"/>
      <c r="M20" s="14">
        <f>F20+H20</f>
        <v>1461.6</v>
      </c>
    </row>
    <row r="21" spans="1:13">
      <c r="A21" s="10">
        <v>7</v>
      </c>
      <c r="B21" s="15" t="s">
        <v>27</v>
      </c>
      <c r="C21" s="11">
        <v>4115</v>
      </c>
      <c r="D21" s="10">
        <v>5</v>
      </c>
      <c r="E21" s="10">
        <v>1</v>
      </c>
      <c r="F21" s="10">
        <v>1262</v>
      </c>
      <c r="G21" s="10"/>
      <c r="H21" s="10"/>
      <c r="I21" s="10"/>
      <c r="J21" s="10"/>
      <c r="K21" s="10"/>
      <c r="L21" s="10"/>
      <c r="M21" s="14">
        <f>F21</f>
        <v>1262</v>
      </c>
    </row>
    <row r="22" spans="1:13">
      <c r="A22" s="10">
        <v>8</v>
      </c>
      <c r="B22" s="15" t="s">
        <v>28</v>
      </c>
      <c r="C22" s="11">
        <v>4190</v>
      </c>
      <c r="D22" s="10">
        <v>5</v>
      </c>
      <c r="E22" s="10">
        <v>0.5</v>
      </c>
      <c r="F22" s="10">
        <v>1262</v>
      </c>
      <c r="G22" s="10"/>
      <c r="H22" s="10"/>
      <c r="I22" s="10"/>
      <c r="J22" s="10"/>
      <c r="K22" s="10"/>
      <c r="L22" s="10"/>
      <c r="M22" s="14">
        <f>F22*E22</f>
        <v>631</v>
      </c>
    </row>
    <row r="23" spans="1:13">
      <c r="A23" s="10">
        <v>9</v>
      </c>
      <c r="B23" s="15" t="s">
        <v>29</v>
      </c>
      <c r="C23" s="11">
        <v>3471</v>
      </c>
      <c r="D23" s="10">
        <v>5</v>
      </c>
      <c r="E23" s="10">
        <v>1</v>
      </c>
      <c r="F23" s="10">
        <v>1262</v>
      </c>
      <c r="G23" s="10"/>
      <c r="H23" s="10"/>
      <c r="I23" s="10"/>
      <c r="J23" s="10"/>
      <c r="K23" s="10"/>
      <c r="L23" s="14"/>
      <c r="M23" s="14">
        <f>F23</f>
        <v>1262</v>
      </c>
    </row>
    <row r="24" spans="1:13">
      <c r="A24" s="132" t="s">
        <v>30</v>
      </c>
      <c r="B24" s="133"/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4"/>
    </row>
    <row r="25" spans="1:13">
      <c r="A25" s="10">
        <v>10</v>
      </c>
      <c r="B25" s="15" t="s">
        <v>31</v>
      </c>
      <c r="C25" s="11">
        <v>4222</v>
      </c>
      <c r="D25" s="10">
        <v>5</v>
      </c>
      <c r="E25" s="10">
        <v>0.5</v>
      </c>
      <c r="F25" s="10">
        <v>1262</v>
      </c>
      <c r="G25" s="10"/>
      <c r="H25" s="10"/>
      <c r="I25" s="10"/>
      <c r="J25" s="14"/>
      <c r="K25" s="10"/>
      <c r="L25" s="10"/>
      <c r="M25" s="14">
        <f>F25*E25</f>
        <v>631</v>
      </c>
    </row>
    <row r="26" spans="1:13" ht="24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1218</v>
      </c>
      <c r="G26" s="10"/>
      <c r="H26" s="10"/>
      <c r="I26" s="10"/>
      <c r="J26" s="10"/>
      <c r="K26" s="10">
        <v>10</v>
      </c>
      <c r="L26" s="14">
        <f>F26*K26%</f>
        <v>121.80000000000001</v>
      </c>
      <c r="M26" s="14">
        <f>F26*E26+L26*E26</f>
        <v>2679.6</v>
      </c>
    </row>
    <row r="27" spans="1:13" ht="24">
      <c r="A27" s="10">
        <v>12</v>
      </c>
      <c r="B27" s="15" t="s">
        <v>32</v>
      </c>
      <c r="C27" s="11">
        <v>9132</v>
      </c>
      <c r="D27" s="10">
        <v>2</v>
      </c>
      <c r="E27" s="10">
        <v>2</v>
      </c>
      <c r="F27" s="10">
        <v>1218</v>
      </c>
      <c r="G27" s="10"/>
      <c r="H27" s="10"/>
      <c r="I27" s="10"/>
      <c r="J27" s="10"/>
      <c r="K27" s="10"/>
      <c r="L27" s="10"/>
      <c r="M27" s="14">
        <f>F27*E27</f>
        <v>2436</v>
      </c>
    </row>
    <row r="28" spans="1:13">
      <c r="A28" s="10">
        <v>13</v>
      </c>
      <c r="B28" s="15" t="s">
        <v>33</v>
      </c>
      <c r="C28" s="11">
        <v>9152</v>
      </c>
      <c r="D28" s="10">
        <v>2</v>
      </c>
      <c r="E28" s="10">
        <v>3</v>
      </c>
      <c r="F28" s="10">
        <v>1218</v>
      </c>
      <c r="G28" s="10"/>
      <c r="H28" s="10"/>
      <c r="I28" s="10">
        <v>35</v>
      </c>
      <c r="J28" s="14">
        <f>F28/167*80*I28%</f>
        <v>204.21556886227546</v>
      </c>
      <c r="K28" s="10"/>
      <c r="L28" s="10"/>
      <c r="M28" s="14">
        <v>4266.66</v>
      </c>
    </row>
    <row r="29" spans="1:13" ht="48">
      <c r="A29" s="10">
        <v>14</v>
      </c>
      <c r="B29" s="15" t="s">
        <v>34</v>
      </c>
      <c r="C29" s="11">
        <v>7241</v>
      </c>
      <c r="D29" s="10">
        <v>6</v>
      </c>
      <c r="E29" s="10">
        <v>1</v>
      </c>
      <c r="F29" s="10">
        <v>1346</v>
      </c>
      <c r="G29" s="10"/>
      <c r="H29" s="10"/>
      <c r="I29" s="10"/>
      <c r="J29" s="10"/>
      <c r="K29" s="10"/>
      <c r="L29" s="10"/>
      <c r="M29" s="14">
        <f>F29</f>
        <v>1346</v>
      </c>
    </row>
    <row r="30" spans="1:13" ht="36">
      <c r="A30" s="10">
        <v>15</v>
      </c>
      <c r="B30" s="15" t="s">
        <v>35</v>
      </c>
      <c r="C30" s="11">
        <v>7129</v>
      </c>
      <c r="D30" s="10">
        <v>7</v>
      </c>
      <c r="E30" s="10">
        <v>7</v>
      </c>
      <c r="F30" s="10">
        <v>1429</v>
      </c>
      <c r="G30" s="10"/>
      <c r="H30" s="10"/>
      <c r="I30" s="10"/>
      <c r="J30" s="10"/>
      <c r="K30" s="10"/>
      <c r="L30" s="10"/>
      <c r="M30" s="14">
        <f>F30*E30</f>
        <v>10003</v>
      </c>
    </row>
    <row r="31" spans="1:13" ht="24">
      <c r="A31" s="10">
        <v>16</v>
      </c>
      <c r="B31" s="15" t="s">
        <v>36</v>
      </c>
      <c r="C31" s="11">
        <v>7212</v>
      </c>
      <c r="D31" s="10">
        <v>7</v>
      </c>
      <c r="E31" s="10">
        <v>1</v>
      </c>
      <c r="F31" s="10">
        <v>1429</v>
      </c>
      <c r="G31" s="10"/>
      <c r="H31" s="10"/>
      <c r="I31" s="10"/>
      <c r="J31" s="10"/>
      <c r="K31" s="10"/>
      <c r="L31" s="10"/>
      <c r="M31" s="14">
        <f>F31</f>
        <v>1429</v>
      </c>
    </row>
    <row r="32" spans="1:13" ht="36">
      <c r="A32" s="10">
        <v>17</v>
      </c>
      <c r="B32" s="15" t="s">
        <v>37</v>
      </c>
      <c r="C32" s="11">
        <v>7233</v>
      </c>
      <c r="D32" s="10">
        <v>5</v>
      </c>
      <c r="E32" s="10">
        <v>3</v>
      </c>
      <c r="F32" s="10">
        <v>1262</v>
      </c>
      <c r="G32" s="10"/>
      <c r="H32" s="10"/>
      <c r="I32" s="10"/>
      <c r="J32" s="10"/>
      <c r="K32" s="10"/>
      <c r="L32" s="10"/>
      <c r="M32" s="14">
        <f>F32*E32</f>
        <v>3786</v>
      </c>
    </row>
    <row r="33" spans="1:13" ht="24">
      <c r="A33" s="10">
        <v>18</v>
      </c>
      <c r="B33" s="15" t="s">
        <v>38</v>
      </c>
      <c r="C33" s="11">
        <v>7233</v>
      </c>
      <c r="D33" s="10">
        <v>5</v>
      </c>
      <c r="E33" s="10">
        <v>1</v>
      </c>
      <c r="F33" s="10">
        <v>1262</v>
      </c>
      <c r="G33" s="10"/>
      <c r="H33" s="10"/>
      <c r="I33" s="10"/>
      <c r="J33" s="10"/>
      <c r="K33" s="10"/>
      <c r="L33" s="10"/>
      <c r="M33" s="14">
        <f>F33*E33</f>
        <v>1262</v>
      </c>
    </row>
    <row r="34" spans="1:13" ht="24">
      <c r="A34" s="10">
        <v>19</v>
      </c>
      <c r="B34" s="15" t="s">
        <v>39</v>
      </c>
      <c r="C34" s="11">
        <v>7233</v>
      </c>
      <c r="D34" s="10">
        <v>3</v>
      </c>
      <c r="E34" s="10">
        <v>1</v>
      </c>
      <c r="F34" s="10">
        <v>1218</v>
      </c>
      <c r="G34" s="10"/>
      <c r="H34" s="10"/>
      <c r="I34" s="10"/>
      <c r="J34" s="10"/>
      <c r="K34" s="10"/>
      <c r="L34" s="10"/>
      <c r="M34" s="14">
        <f>F34</f>
        <v>1218</v>
      </c>
    </row>
    <row r="35" spans="1:13">
      <c r="A35" s="10">
        <v>20</v>
      </c>
      <c r="B35" s="15" t="s">
        <v>40</v>
      </c>
      <c r="C35" s="11">
        <v>7243</v>
      </c>
      <c r="D35" s="10">
        <v>5</v>
      </c>
      <c r="E35" s="10">
        <v>0.5</v>
      </c>
      <c r="F35" s="10">
        <v>1262</v>
      </c>
      <c r="G35" s="10"/>
      <c r="H35" s="10"/>
      <c r="I35" s="10"/>
      <c r="J35" s="10"/>
      <c r="K35" s="10"/>
      <c r="L35" s="10"/>
      <c r="M35" s="14">
        <f>F35*E35</f>
        <v>631</v>
      </c>
    </row>
    <row r="36" spans="1:13">
      <c r="A36" s="10">
        <v>21</v>
      </c>
      <c r="B36" s="15" t="s">
        <v>41</v>
      </c>
      <c r="C36" s="11">
        <v>9162</v>
      </c>
      <c r="D36" s="10">
        <v>2</v>
      </c>
      <c r="E36" s="10">
        <v>1</v>
      </c>
      <c r="F36" s="10">
        <v>1218</v>
      </c>
      <c r="G36" s="10"/>
      <c r="H36" s="10"/>
      <c r="I36" s="10"/>
      <c r="J36" s="10"/>
      <c r="K36" s="10"/>
      <c r="L36" s="10"/>
      <c r="M36" s="14">
        <f>F36</f>
        <v>1218</v>
      </c>
    </row>
    <row r="37" spans="1:13">
      <c r="A37" s="10">
        <v>22</v>
      </c>
      <c r="B37" s="15" t="s">
        <v>42</v>
      </c>
      <c r="C37" s="11">
        <v>3340</v>
      </c>
      <c r="D37" s="10">
        <v>5</v>
      </c>
      <c r="E37" s="10">
        <v>2</v>
      </c>
      <c r="F37" s="10">
        <v>1262</v>
      </c>
      <c r="G37" s="10"/>
      <c r="H37" s="10"/>
      <c r="I37" s="10"/>
      <c r="J37" s="10"/>
      <c r="K37" s="10"/>
      <c r="L37" s="10"/>
      <c r="M37" s="14">
        <f>F37*E37</f>
        <v>2524</v>
      </c>
    </row>
    <row r="38" spans="1:13">
      <c r="A38" s="10"/>
      <c r="B38" s="10" t="s">
        <v>43</v>
      </c>
      <c r="C38" s="10"/>
      <c r="D38" s="10"/>
      <c r="E38" s="10">
        <f>SUM(E14:E37)</f>
        <v>34</v>
      </c>
      <c r="F38" s="14">
        <f>F14*E14+F15*E15+F16*E16+F18*E18+F19*E19+F20*E20+F21*E21+F22*E22+F23*E23+F25*E25+F26*E26+F27*E27+F28*E28+F29*E29+F30*E30+F31*E31+F32*E32+F33*E33+F34*E34+F35*E35+F36*E36+F37*E37</f>
        <v>45568</v>
      </c>
      <c r="G38" s="10"/>
      <c r="H38" s="14">
        <f>SUM(H14:H37)</f>
        <v>2813.2</v>
      </c>
      <c r="I38" s="10"/>
      <c r="J38" s="14">
        <v>612.66</v>
      </c>
      <c r="K38" s="10"/>
      <c r="L38" s="14">
        <f>L26*E26</f>
        <v>243.60000000000002</v>
      </c>
      <c r="M38" s="14">
        <f>SUM(M13:M37)</f>
        <v>49237.46</v>
      </c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 t="s">
        <v>44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 t="s">
        <v>45</v>
      </c>
      <c r="B41" s="3"/>
      <c r="C41" s="3"/>
      <c r="D41" s="3"/>
      <c r="E41" s="3"/>
      <c r="F41" s="3"/>
      <c r="G41" s="3" t="s">
        <v>46</v>
      </c>
      <c r="H41" s="3"/>
      <c r="I41" s="3"/>
      <c r="J41" s="3"/>
      <c r="K41" s="3"/>
      <c r="L41" s="3"/>
      <c r="M41" s="2"/>
    </row>
  </sheetData>
  <mergeCells count="13">
    <mergeCell ref="A24:B24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0"/>
  <sheetViews>
    <sheetView zoomScale="80" zoomScaleNormal="80" workbookViewId="0">
      <selection activeCell="F32" sqref="F32"/>
    </sheetView>
  </sheetViews>
  <sheetFormatPr defaultRowHeight="1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>
      <c r="A3" s="2"/>
      <c r="B3" s="4" t="s">
        <v>2</v>
      </c>
      <c r="C3" s="4"/>
      <c r="D3" s="2"/>
      <c r="E3" s="2"/>
      <c r="F3" s="2"/>
      <c r="G3" s="2"/>
      <c r="H3" s="5" t="s">
        <v>53</v>
      </c>
      <c r="I3" s="5"/>
      <c r="J3" s="5"/>
      <c r="K3" s="5"/>
      <c r="L3" s="5"/>
      <c r="M3" s="5"/>
      <c r="N3" s="5"/>
      <c r="O3" s="5"/>
    </row>
    <row r="4" spans="1:1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>
      <c r="A6" s="6"/>
      <c r="B6" s="7" t="s">
        <v>52</v>
      </c>
      <c r="C6" s="7"/>
      <c r="D6" s="7"/>
      <c r="E6" s="7"/>
      <c r="F6" s="7"/>
      <c r="G6" s="7"/>
      <c r="H6" s="7"/>
      <c r="I6" s="20"/>
      <c r="J6" s="7"/>
      <c r="K6" s="7"/>
      <c r="L6" s="7"/>
      <c r="M6" s="3"/>
    </row>
    <row r="7" spans="1:1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51</v>
      </c>
      <c r="K7" s="3"/>
      <c r="L7" s="3"/>
      <c r="M7" s="3"/>
    </row>
    <row r="8" spans="1:15">
      <c r="A8" s="129" t="s">
        <v>7</v>
      </c>
      <c r="B8" s="138" t="s">
        <v>8</v>
      </c>
      <c r="C8" s="138" t="s">
        <v>9</v>
      </c>
      <c r="D8" s="134" t="s">
        <v>10</v>
      </c>
      <c r="E8" s="134" t="s">
        <v>11</v>
      </c>
      <c r="F8" s="134" t="s">
        <v>12</v>
      </c>
      <c r="G8" s="129" t="s">
        <v>13</v>
      </c>
      <c r="H8" s="129"/>
      <c r="I8" s="123" t="s">
        <v>14</v>
      </c>
      <c r="J8" s="124"/>
      <c r="K8" s="129" t="s">
        <v>15</v>
      </c>
      <c r="L8" s="129"/>
      <c r="M8" s="130" t="s">
        <v>16</v>
      </c>
    </row>
    <row r="9" spans="1:15">
      <c r="A9" s="129"/>
      <c r="B9" s="139"/>
      <c r="C9" s="139"/>
      <c r="D9" s="135"/>
      <c r="E9" s="135"/>
      <c r="F9" s="135"/>
      <c r="G9" s="129"/>
      <c r="H9" s="129"/>
      <c r="I9" s="125"/>
      <c r="J9" s="126"/>
      <c r="K9" s="129"/>
      <c r="L9" s="129"/>
      <c r="M9" s="131"/>
    </row>
    <row r="10" spans="1:15">
      <c r="A10" s="129"/>
      <c r="B10" s="139"/>
      <c r="C10" s="139"/>
      <c r="D10" s="135"/>
      <c r="E10" s="135"/>
      <c r="F10" s="135"/>
      <c r="G10" s="129"/>
      <c r="H10" s="129"/>
      <c r="I10" s="127"/>
      <c r="J10" s="128"/>
      <c r="K10" s="129"/>
      <c r="L10" s="129"/>
      <c r="M10" s="131"/>
    </row>
    <row r="11" spans="1:15">
      <c r="A11" s="137"/>
      <c r="B11" s="140"/>
      <c r="C11" s="140"/>
      <c r="D11" s="136"/>
      <c r="E11" s="136"/>
      <c r="F11" s="136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31"/>
    </row>
    <row r="12" spans="1:1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>
      <c r="A13" s="132" t="s">
        <v>19</v>
      </c>
      <c r="B13" s="133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1653</v>
      </c>
      <c r="G14" s="10">
        <v>50</v>
      </c>
      <c r="H14" s="14">
        <f>F14*G14%</f>
        <v>826.5</v>
      </c>
      <c r="I14" s="15"/>
      <c r="J14" s="10"/>
      <c r="K14" s="10"/>
      <c r="L14" s="10"/>
      <c r="M14" s="14">
        <f>F14+H14</f>
        <v>2479.5</v>
      </c>
    </row>
    <row r="15" spans="1:1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1527</v>
      </c>
      <c r="G15" s="10">
        <v>50</v>
      </c>
      <c r="H15" s="14">
        <f>F15*G15%</f>
        <v>763.5</v>
      </c>
      <c r="I15" s="10"/>
      <c r="J15" s="10"/>
      <c r="K15" s="10"/>
      <c r="L15" s="10"/>
      <c r="M15" s="14">
        <f>F15+H15</f>
        <v>2290.5</v>
      </c>
    </row>
    <row r="16" spans="1:1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1527</v>
      </c>
      <c r="G16" s="10">
        <v>30</v>
      </c>
      <c r="H16" s="14">
        <f>F16*G16%</f>
        <v>458.09999999999997</v>
      </c>
      <c r="I16" s="10"/>
      <c r="J16" s="10"/>
      <c r="K16" s="10"/>
      <c r="L16" s="10"/>
      <c r="M16" s="14">
        <f>F16+H16</f>
        <v>1985.1</v>
      </c>
    </row>
    <row r="17" spans="1:13">
      <c r="A17" s="132" t="s">
        <v>23</v>
      </c>
      <c r="B17" s="133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1376</v>
      </c>
      <c r="G18" s="16">
        <v>20</v>
      </c>
      <c r="H18" s="19">
        <f>F18*G18%</f>
        <v>275.2</v>
      </c>
      <c r="I18" s="9"/>
      <c r="J18" s="9"/>
      <c r="K18" s="9"/>
      <c r="L18" s="9"/>
      <c r="M18" s="14">
        <f>F18+H18</f>
        <v>1651.2</v>
      </c>
    </row>
    <row r="19" spans="1:13">
      <c r="A19" s="10">
        <v>5</v>
      </c>
      <c r="B19" s="15" t="s">
        <v>26</v>
      </c>
      <c r="C19" s="11">
        <v>9411</v>
      </c>
      <c r="D19" s="10">
        <v>2</v>
      </c>
      <c r="E19" s="10">
        <v>1</v>
      </c>
      <c r="F19" s="10">
        <v>1147</v>
      </c>
      <c r="G19" s="10">
        <v>20</v>
      </c>
      <c r="H19" s="14">
        <f>F19*G19%</f>
        <v>229.4</v>
      </c>
      <c r="I19" s="10"/>
      <c r="J19" s="10"/>
      <c r="K19" s="10"/>
      <c r="L19" s="10"/>
      <c r="M19" s="14">
        <f>F19+H19</f>
        <v>1376.4</v>
      </c>
    </row>
    <row r="20" spans="1:13">
      <c r="A20" s="10">
        <v>6</v>
      </c>
      <c r="B20" s="15" t="s">
        <v>27</v>
      </c>
      <c r="C20" s="11">
        <v>4115</v>
      </c>
      <c r="D20" s="10">
        <v>5</v>
      </c>
      <c r="E20" s="10">
        <v>1</v>
      </c>
      <c r="F20" s="10">
        <v>1169</v>
      </c>
      <c r="G20" s="10"/>
      <c r="H20" s="10"/>
      <c r="I20" s="10"/>
      <c r="J20" s="10"/>
      <c r="K20" s="10"/>
      <c r="L20" s="10"/>
      <c r="M20" s="14">
        <f>F20</f>
        <v>1169</v>
      </c>
    </row>
    <row r="21" spans="1:13">
      <c r="A21" s="10">
        <v>7</v>
      </c>
      <c r="B21" s="15" t="s">
        <v>28</v>
      </c>
      <c r="C21" s="11">
        <v>4190</v>
      </c>
      <c r="D21" s="10">
        <v>5</v>
      </c>
      <c r="E21" s="10">
        <v>0.5</v>
      </c>
      <c r="F21" s="10">
        <v>1169</v>
      </c>
      <c r="G21" s="10"/>
      <c r="H21" s="10"/>
      <c r="I21" s="10"/>
      <c r="J21" s="10"/>
      <c r="K21" s="10"/>
      <c r="L21" s="10"/>
      <c r="M21" s="14">
        <f>F21*E21</f>
        <v>584.5</v>
      </c>
    </row>
    <row r="22" spans="1:13">
      <c r="A22" s="10">
        <v>8</v>
      </c>
      <c r="B22" s="15" t="s">
        <v>29</v>
      </c>
      <c r="C22" s="11">
        <v>3471</v>
      </c>
      <c r="D22" s="10">
        <v>5</v>
      </c>
      <c r="E22" s="10">
        <v>1</v>
      </c>
      <c r="F22" s="10">
        <v>1169</v>
      </c>
      <c r="G22" s="10"/>
      <c r="H22" s="10"/>
      <c r="I22" s="10"/>
      <c r="J22" s="10"/>
      <c r="K22" s="10"/>
      <c r="L22" s="14"/>
      <c r="M22" s="14">
        <f>F22</f>
        <v>1169</v>
      </c>
    </row>
    <row r="23" spans="1:13">
      <c r="A23" s="132" t="s">
        <v>30</v>
      </c>
      <c r="B23" s="133"/>
      <c r="C23" s="13"/>
      <c r="D23" s="10"/>
      <c r="E23" s="10"/>
      <c r="F23" s="10"/>
      <c r="G23" s="10"/>
      <c r="H23" s="10"/>
      <c r="I23" s="10"/>
      <c r="J23" s="10"/>
      <c r="K23" s="10"/>
      <c r="L23" s="10"/>
      <c r="M23" s="14"/>
    </row>
    <row r="24" spans="1:13">
      <c r="A24" s="10">
        <v>9</v>
      </c>
      <c r="B24" s="15" t="s">
        <v>31</v>
      </c>
      <c r="C24" s="11">
        <v>4222</v>
      </c>
      <c r="D24" s="10">
        <v>5</v>
      </c>
      <c r="E24" s="10">
        <v>2</v>
      </c>
      <c r="F24" s="10">
        <v>1169</v>
      </c>
      <c r="G24" s="10"/>
      <c r="H24" s="10"/>
      <c r="I24" s="10"/>
      <c r="J24" s="14"/>
      <c r="K24" s="10"/>
      <c r="L24" s="10"/>
      <c r="M24" s="14">
        <f>F24*E24</f>
        <v>2338</v>
      </c>
    </row>
    <row r="25" spans="1:13" ht="24">
      <c r="A25" s="10">
        <v>10</v>
      </c>
      <c r="B25" s="15" t="s">
        <v>32</v>
      </c>
      <c r="C25" s="11">
        <v>9132</v>
      </c>
      <c r="D25" s="10">
        <v>2</v>
      </c>
      <c r="E25" s="10">
        <v>2</v>
      </c>
      <c r="F25" s="10">
        <v>1147</v>
      </c>
      <c r="G25" s="10"/>
      <c r="H25" s="10"/>
      <c r="I25" s="10"/>
      <c r="J25" s="10"/>
      <c r="K25" s="10">
        <v>10</v>
      </c>
      <c r="L25" s="14">
        <f>F25*K25%</f>
        <v>114.7</v>
      </c>
      <c r="M25" s="14">
        <f>F25*E25+L25*E25</f>
        <v>2523.4</v>
      </c>
    </row>
    <row r="26" spans="1:13" ht="24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1147</v>
      </c>
      <c r="G26" s="10"/>
      <c r="H26" s="10"/>
      <c r="I26" s="10"/>
      <c r="J26" s="10"/>
      <c r="K26" s="10"/>
      <c r="L26" s="10"/>
      <c r="M26" s="14">
        <f>F26*E26</f>
        <v>2294</v>
      </c>
    </row>
    <row r="27" spans="1:13">
      <c r="A27" s="10">
        <v>12</v>
      </c>
      <c r="B27" s="15" t="s">
        <v>33</v>
      </c>
      <c r="C27" s="11">
        <v>9152</v>
      </c>
      <c r="D27" s="10">
        <v>2</v>
      </c>
      <c r="E27" s="10">
        <v>3</v>
      </c>
      <c r="F27" s="10">
        <v>1147</v>
      </c>
      <c r="G27" s="10"/>
      <c r="H27" s="10"/>
      <c r="I27" s="10">
        <v>35</v>
      </c>
      <c r="J27" s="14">
        <f>F27/167*80*I27%</f>
        <v>192.31137724550896</v>
      </c>
      <c r="K27" s="10"/>
      <c r="L27" s="10"/>
      <c r="M27" s="14">
        <v>4017.93</v>
      </c>
    </row>
    <row r="28" spans="1:13" ht="48">
      <c r="A28" s="10">
        <v>13</v>
      </c>
      <c r="B28" s="15" t="s">
        <v>34</v>
      </c>
      <c r="C28" s="11">
        <v>7241</v>
      </c>
      <c r="D28" s="10">
        <v>6</v>
      </c>
      <c r="E28" s="10">
        <v>1</v>
      </c>
      <c r="F28" s="10">
        <v>1217</v>
      </c>
      <c r="G28" s="10"/>
      <c r="H28" s="10"/>
      <c r="I28" s="10"/>
      <c r="J28" s="10"/>
      <c r="K28" s="10"/>
      <c r="L28" s="10"/>
      <c r="M28" s="14">
        <f>F28</f>
        <v>1217</v>
      </c>
    </row>
    <row r="29" spans="1:13" ht="36">
      <c r="A29" s="10">
        <v>14</v>
      </c>
      <c r="B29" s="15" t="s">
        <v>35</v>
      </c>
      <c r="C29" s="11">
        <v>7129</v>
      </c>
      <c r="D29" s="10">
        <v>7</v>
      </c>
      <c r="E29" s="10">
        <v>7</v>
      </c>
      <c r="F29" s="10">
        <v>1292</v>
      </c>
      <c r="G29" s="10"/>
      <c r="H29" s="10"/>
      <c r="I29" s="10"/>
      <c r="J29" s="10"/>
      <c r="K29" s="10"/>
      <c r="L29" s="10"/>
      <c r="M29" s="14">
        <f>F29*E29</f>
        <v>9044</v>
      </c>
    </row>
    <row r="30" spans="1:13" ht="24">
      <c r="A30" s="10">
        <v>15</v>
      </c>
      <c r="B30" s="15" t="s">
        <v>36</v>
      </c>
      <c r="C30" s="11">
        <v>7212</v>
      </c>
      <c r="D30" s="10">
        <v>7</v>
      </c>
      <c r="E30" s="10">
        <v>1</v>
      </c>
      <c r="F30" s="10">
        <v>1292</v>
      </c>
      <c r="G30" s="10"/>
      <c r="H30" s="10"/>
      <c r="I30" s="10"/>
      <c r="J30" s="10"/>
      <c r="K30" s="10"/>
      <c r="L30" s="10"/>
      <c r="M30" s="14">
        <f>F30</f>
        <v>1292</v>
      </c>
    </row>
    <row r="31" spans="1:13" ht="36">
      <c r="A31" s="10">
        <v>16</v>
      </c>
      <c r="B31" s="15" t="s">
        <v>37</v>
      </c>
      <c r="C31" s="11">
        <v>7233</v>
      </c>
      <c r="D31" s="10">
        <v>5</v>
      </c>
      <c r="E31" s="10">
        <v>3</v>
      </c>
      <c r="F31" s="10">
        <v>1169</v>
      </c>
      <c r="G31" s="10"/>
      <c r="H31" s="10"/>
      <c r="I31" s="10"/>
      <c r="J31" s="10"/>
      <c r="K31" s="10"/>
      <c r="L31" s="10"/>
      <c r="M31" s="14">
        <f>F31*E31</f>
        <v>3507</v>
      </c>
    </row>
    <row r="32" spans="1:13" ht="24">
      <c r="A32" s="10">
        <v>17</v>
      </c>
      <c r="B32" s="15" t="s">
        <v>38</v>
      </c>
      <c r="C32" s="11">
        <v>7233</v>
      </c>
      <c r="D32" s="10">
        <v>5</v>
      </c>
      <c r="E32" s="10">
        <v>1</v>
      </c>
      <c r="F32" s="10">
        <v>1169</v>
      </c>
      <c r="G32" s="10"/>
      <c r="H32" s="10"/>
      <c r="I32" s="10"/>
      <c r="J32" s="10"/>
      <c r="K32" s="10"/>
      <c r="L32" s="10"/>
      <c r="M32" s="14">
        <f>F32*E32</f>
        <v>1169</v>
      </c>
    </row>
    <row r="33" spans="1:13" ht="24">
      <c r="A33" s="10">
        <v>18</v>
      </c>
      <c r="B33" s="15" t="s">
        <v>39</v>
      </c>
      <c r="C33" s="11">
        <v>7233</v>
      </c>
      <c r="D33" s="10">
        <v>3</v>
      </c>
      <c r="E33" s="10">
        <v>1</v>
      </c>
      <c r="F33" s="10">
        <v>1149</v>
      </c>
      <c r="G33" s="10"/>
      <c r="H33" s="10"/>
      <c r="I33" s="10"/>
      <c r="J33" s="10"/>
      <c r="K33" s="10"/>
      <c r="L33" s="10"/>
      <c r="M33" s="14">
        <f>F33</f>
        <v>1149</v>
      </c>
    </row>
    <row r="34" spans="1:13">
      <c r="A34" s="10">
        <v>19</v>
      </c>
      <c r="B34" s="15" t="s">
        <v>40</v>
      </c>
      <c r="C34" s="11">
        <v>7243</v>
      </c>
      <c r="D34" s="10">
        <v>5</v>
      </c>
      <c r="E34" s="10">
        <v>0.5</v>
      </c>
      <c r="F34" s="10">
        <v>1169</v>
      </c>
      <c r="G34" s="10"/>
      <c r="H34" s="10"/>
      <c r="I34" s="10"/>
      <c r="J34" s="10"/>
      <c r="K34" s="10"/>
      <c r="L34" s="10"/>
      <c r="M34" s="14">
        <f>F34*E34</f>
        <v>584.5</v>
      </c>
    </row>
    <row r="35" spans="1:13">
      <c r="A35" s="10">
        <v>20</v>
      </c>
      <c r="B35" s="15" t="s">
        <v>41</v>
      </c>
      <c r="C35" s="11">
        <v>9162</v>
      </c>
      <c r="D35" s="10">
        <v>2</v>
      </c>
      <c r="E35" s="10">
        <v>1</v>
      </c>
      <c r="F35" s="10">
        <v>1147</v>
      </c>
      <c r="G35" s="10"/>
      <c r="H35" s="10"/>
      <c r="I35" s="10"/>
      <c r="J35" s="10"/>
      <c r="K35" s="10"/>
      <c r="L35" s="10"/>
      <c r="M35" s="14">
        <f>F35</f>
        <v>1147</v>
      </c>
    </row>
    <row r="36" spans="1:13">
      <c r="A36" s="10">
        <v>21</v>
      </c>
      <c r="B36" s="15" t="s">
        <v>42</v>
      </c>
      <c r="C36" s="11">
        <v>3340</v>
      </c>
      <c r="D36" s="10">
        <v>5</v>
      </c>
      <c r="E36" s="10">
        <v>2</v>
      </c>
      <c r="F36" s="10">
        <v>1169</v>
      </c>
      <c r="G36" s="10"/>
      <c r="H36" s="10"/>
      <c r="I36" s="10"/>
      <c r="J36" s="10"/>
      <c r="K36" s="10"/>
      <c r="L36" s="10"/>
      <c r="M36" s="14">
        <f>F36*E36</f>
        <v>2338</v>
      </c>
    </row>
    <row r="37" spans="1:13">
      <c r="A37" s="10"/>
      <c r="B37" s="10" t="s">
        <v>43</v>
      </c>
      <c r="C37" s="10"/>
      <c r="D37" s="10"/>
      <c r="E37" s="10">
        <f>SUM(E14:E36)</f>
        <v>34</v>
      </c>
      <c r="F37" s="14">
        <f>F14*E14+F15*E15+F16*E16+F18*E18+F19*E19+F20*E20+F21*E21+F22*E22+F24*E24+F25*E25+F26*E26+F27*E27+F28*E28+F29*E29+F30*E30+F31*E31+F32*E32+F33*E33+F34*E34+F35*E35+F36*E36</f>
        <v>41967</v>
      </c>
      <c r="G37" s="10"/>
      <c r="H37" s="14">
        <f>SUM(H14:H36)</f>
        <v>2552.6999999999998</v>
      </c>
      <c r="I37" s="10"/>
      <c r="J37" s="14">
        <v>576.92999999999995</v>
      </c>
      <c r="K37" s="10"/>
      <c r="L37" s="14">
        <f>L25*E25</f>
        <v>229.4</v>
      </c>
      <c r="M37" s="14">
        <f>SUM(M13:M36)</f>
        <v>45326.03</v>
      </c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 t="s">
        <v>44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 t="s">
        <v>45</v>
      </c>
      <c r="B40" s="3"/>
      <c r="C40" s="3"/>
      <c r="D40" s="3"/>
      <c r="E40" s="3"/>
      <c r="F40" s="3"/>
      <c r="G40" s="3" t="s">
        <v>55</v>
      </c>
      <c r="H40" s="3"/>
      <c r="I40" s="3"/>
      <c r="J40" s="3"/>
      <c r="K40" s="3"/>
      <c r="L40" s="3"/>
      <c r="M40" s="2"/>
    </row>
  </sheetData>
  <mergeCells count="13">
    <mergeCell ref="A23:B23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0"/>
  <sheetViews>
    <sheetView zoomScale="80" zoomScaleNormal="80" workbookViewId="0">
      <selection sqref="A1:N41"/>
    </sheetView>
  </sheetViews>
  <sheetFormatPr defaultRowHeight="1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>
      <c r="A3" s="2"/>
      <c r="B3" s="4" t="s">
        <v>2</v>
      </c>
      <c r="C3" s="4"/>
      <c r="D3" s="2"/>
      <c r="E3" s="2"/>
      <c r="F3" s="2"/>
      <c r="G3" s="2"/>
      <c r="H3" s="5" t="s">
        <v>57</v>
      </c>
      <c r="I3" s="5"/>
      <c r="J3" s="5"/>
      <c r="K3" s="5"/>
      <c r="L3" s="5"/>
      <c r="M3" s="5"/>
      <c r="N3" s="5"/>
      <c r="O3" s="5"/>
    </row>
    <row r="4" spans="1:1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>
      <c r="A6" s="6"/>
      <c r="B6" s="7" t="s">
        <v>52</v>
      </c>
      <c r="C6" s="7"/>
      <c r="D6" s="7"/>
      <c r="E6" s="7"/>
      <c r="F6" s="7"/>
      <c r="G6" s="7"/>
      <c r="H6" s="7"/>
      <c r="I6" s="7"/>
      <c r="J6" s="7"/>
      <c r="K6" s="7"/>
      <c r="L6" s="7"/>
      <c r="M6" s="3"/>
    </row>
    <row r="7" spans="1:1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51</v>
      </c>
      <c r="K7" s="3"/>
      <c r="L7" s="3"/>
      <c r="M7" s="3"/>
    </row>
    <row r="8" spans="1:15">
      <c r="A8" s="129" t="s">
        <v>7</v>
      </c>
      <c r="B8" s="138" t="s">
        <v>8</v>
      </c>
      <c r="C8" s="138" t="s">
        <v>9</v>
      </c>
      <c r="D8" s="134" t="s">
        <v>10</v>
      </c>
      <c r="E8" s="134" t="s">
        <v>11</v>
      </c>
      <c r="F8" s="134" t="s">
        <v>12</v>
      </c>
      <c r="G8" s="129" t="s">
        <v>13</v>
      </c>
      <c r="H8" s="129"/>
      <c r="I8" s="123" t="s">
        <v>14</v>
      </c>
      <c r="J8" s="124"/>
      <c r="K8" s="129" t="s">
        <v>15</v>
      </c>
      <c r="L8" s="129"/>
      <c r="M8" s="130" t="s">
        <v>16</v>
      </c>
    </row>
    <row r="9" spans="1:15">
      <c r="A9" s="129"/>
      <c r="B9" s="139"/>
      <c r="C9" s="139"/>
      <c r="D9" s="135"/>
      <c r="E9" s="135"/>
      <c r="F9" s="135"/>
      <c r="G9" s="129"/>
      <c r="H9" s="129"/>
      <c r="I9" s="125"/>
      <c r="J9" s="126"/>
      <c r="K9" s="129"/>
      <c r="L9" s="129"/>
      <c r="M9" s="131"/>
    </row>
    <row r="10" spans="1:15">
      <c r="A10" s="129"/>
      <c r="B10" s="139"/>
      <c r="C10" s="139"/>
      <c r="D10" s="135"/>
      <c r="E10" s="135"/>
      <c r="F10" s="135"/>
      <c r="G10" s="129"/>
      <c r="H10" s="129"/>
      <c r="I10" s="127"/>
      <c r="J10" s="128"/>
      <c r="K10" s="129"/>
      <c r="L10" s="129"/>
      <c r="M10" s="131"/>
    </row>
    <row r="11" spans="1:15">
      <c r="A11" s="137"/>
      <c r="B11" s="140"/>
      <c r="C11" s="140"/>
      <c r="D11" s="136"/>
      <c r="E11" s="136"/>
      <c r="F11" s="136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31"/>
    </row>
    <row r="12" spans="1:1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>
      <c r="A13" s="132" t="s">
        <v>19</v>
      </c>
      <c r="B13" s="133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1678</v>
      </c>
      <c r="G14" s="10">
        <v>50</v>
      </c>
      <c r="H14" s="14">
        <f>F14*G14%</f>
        <v>839</v>
      </c>
      <c r="I14" s="15"/>
      <c r="J14" s="10"/>
      <c r="K14" s="10"/>
      <c r="L14" s="10"/>
      <c r="M14" s="14">
        <f>F14+H14</f>
        <v>2517</v>
      </c>
    </row>
    <row r="15" spans="1:1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1551</v>
      </c>
      <c r="G15" s="10">
        <v>50</v>
      </c>
      <c r="H15" s="14">
        <f>F15*G15%</f>
        <v>775.5</v>
      </c>
      <c r="I15" s="10"/>
      <c r="J15" s="10"/>
      <c r="K15" s="10"/>
      <c r="L15" s="10"/>
      <c r="M15" s="14">
        <f>F15+H15</f>
        <v>2326.5</v>
      </c>
    </row>
    <row r="16" spans="1:1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1551</v>
      </c>
      <c r="G16" s="10">
        <v>30</v>
      </c>
      <c r="H16" s="14">
        <f>F16*G16%</f>
        <v>465.29999999999995</v>
      </c>
      <c r="I16" s="10"/>
      <c r="J16" s="10"/>
      <c r="K16" s="10"/>
      <c r="L16" s="10"/>
      <c r="M16" s="14">
        <f>F16+H16</f>
        <v>2016.3</v>
      </c>
    </row>
    <row r="17" spans="1:13">
      <c r="A17" s="132" t="s">
        <v>23</v>
      </c>
      <c r="B17" s="133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1397</v>
      </c>
      <c r="G18" s="16">
        <v>20</v>
      </c>
      <c r="H18" s="19">
        <f>F18*G18%</f>
        <v>279.40000000000003</v>
      </c>
      <c r="I18" s="9"/>
      <c r="J18" s="9"/>
      <c r="K18" s="9"/>
      <c r="L18" s="9"/>
      <c r="M18" s="14">
        <f>F18+H18</f>
        <v>1676.4</v>
      </c>
    </row>
    <row r="19" spans="1:13">
      <c r="A19" s="10">
        <v>5</v>
      </c>
      <c r="B19" s="15" t="s">
        <v>26</v>
      </c>
      <c r="C19" s="11">
        <v>9411</v>
      </c>
      <c r="D19" s="10">
        <v>2</v>
      </c>
      <c r="E19" s="10">
        <v>1</v>
      </c>
      <c r="F19" s="10">
        <v>1152</v>
      </c>
      <c r="G19" s="10">
        <v>20</v>
      </c>
      <c r="H19" s="14">
        <f>F19*G19%</f>
        <v>230.4</v>
      </c>
      <c r="I19" s="10"/>
      <c r="J19" s="10"/>
      <c r="K19" s="10"/>
      <c r="L19" s="10"/>
      <c r="M19" s="14">
        <f>F19+H19</f>
        <v>1382.4</v>
      </c>
    </row>
    <row r="20" spans="1:13">
      <c r="A20" s="10">
        <v>6</v>
      </c>
      <c r="B20" s="15" t="s">
        <v>27</v>
      </c>
      <c r="C20" s="11">
        <v>4115</v>
      </c>
      <c r="D20" s="10">
        <v>5</v>
      </c>
      <c r="E20" s="10">
        <v>1</v>
      </c>
      <c r="F20" s="10">
        <v>1182</v>
      </c>
      <c r="G20" s="10"/>
      <c r="H20" s="10"/>
      <c r="I20" s="10"/>
      <c r="J20" s="10"/>
      <c r="K20" s="10"/>
      <c r="L20" s="10"/>
      <c r="M20" s="14">
        <f>F20</f>
        <v>1182</v>
      </c>
    </row>
    <row r="21" spans="1:13">
      <c r="A21" s="10">
        <v>7</v>
      </c>
      <c r="B21" s="15" t="s">
        <v>28</v>
      </c>
      <c r="C21" s="11">
        <v>4190</v>
      </c>
      <c r="D21" s="10">
        <v>5</v>
      </c>
      <c r="E21" s="10">
        <v>0.5</v>
      </c>
      <c r="F21" s="10">
        <v>1182</v>
      </c>
      <c r="G21" s="10"/>
      <c r="H21" s="10"/>
      <c r="I21" s="10"/>
      <c r="J21" s="10"/>
      <c r="K21" s="10"/>
      <c r="L21" s="10"/>
      <c r="M21" s="14">
        <f>F21*E21</f>
        <v>591</v>
      </c>
    </row>
    <row r="22" spans="1:13">
      <c r="A22" s="10">
        <v>8</v>
      </c>
      <c r="B22" s="15" t="s">
        <v>29</v>
      </c>
      <c r="C22" s="11">
        <v>3471</v>
      </c>
      <c r="D22" s="10">
        <v>5</v>
      </c>
      <c r="E22" s="10">
        <v>1</v>
      </c>
      <c r="F22" s="10">
        <v>1182</v>
      </c>
      <c r="G22" s="10"/>
      <c r="H22" s="10"/>
      <c r="I22" s="10"/>
      <c r="J22" s="10"/>
      <c r="K22" s="10"/>
      <c r="L22" s="14"/>
      <c r="M22" s="14">
        <f>F22</f>
        <v>1182</v>
      </c>
    </row>
    <row r="23" spans="1:13">
      <c r="A23" s="132" t="s">
        <v>30</v>
      </c>
      <c r="B23" s="133"/>
      <c r="C23" s="13"/>
      <c r="D23" s="10"/>
      <c r="E23" s="10"/>
      <c r="F23" s="10"/>
      <c r="G23" s="10"/>
      <c r="H23" s="10"/>
      <c r="I23" s="10"/>
      <c r="J23" s="10"/>
      <c r="K23" s="10"/>
      <c r="L23" s="10"/>
      <c r="M23" s="14"/>
    </row>
    <row r="24" spans="1:13">
      <c r="A24" s="10">
        <v>9</v>
      </c>
      <c r="B24" s="15" t="s">
        <v>31</v>
      </c>
      <c r="C24" s="11">
        <v>4222</v>
      </c>
      <c r="D24" s="10">
        <v>5</v>
      </c>
      <c r="E24" s="10">
        <v>2</v>
      </c>
      <c r="F24" s="10">
        <v>1182</v>
      </c>
      <c r="G24" s="10"/>
      <c r="H24" s="10"/>
      <c r="I24" s="10"/>
      <c r="J24" s="14"/>
      <c r="K24" s="10"/>
      <c r="L24" s="10"/>
      <c r="M24" s="14">
        <f>F24*E24</f>
        <v>2364</v>
      </c>
    </row>
    <row r="25" spans="1:13" ht="24">
      <c r="A25" s="10">
        <v>10</v>
      </c>
      <c r="B25" s="15" t="s">
        <v>32</v>
      </c>
      <c r="C25" s="11">
        <v>9132</v>
      </c>
      <c r="D25" s="10">
        <v>2</v>
      </c>
      <c r="E25" s="10">
        <v>2</v>
      </c>
      <c r="F25" s="10">
        <v>1152</v>
      </c>
      <c r="G25" s="10"/>
      <c r="H25" s="10"/>
      <c r="I25" s="10"/>
      <c r="J25" s="10"/>
      <c r="K25" s="10">
        <v>10</v>
      </c>
      <c r="L25" s="14">
        <f>F25*K25%</f>
        <v>115.2</v>
      </c>
      <c r="M25" s="14">
        <f>F25*E25+L25*E25</f>
        <v>2534.4</v>
      </c>
    </row>
    <row r="26" spans="1:13" ht="24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1152</v>
      </c>
      <c r="G26" s="10"/>
      <c r="H26" s="10"/>
      <c r="I26" s="10"/>
      <c r="J26" s="10"/>
      <c r="K26" s="10"/>
      <c r="L26" s="10"/>
      <c r="M26" s="14">
        <f>F26*E26</f>
        <v>2304</v>
      </c>
    </row>
    <row r="27" spans="1:13">
      <c r="A27" s="10">
        <v>12</v>
      </c>
      <c r="B27" s="15" t="s">
        <v>33</v>
      </c>
      <c r="C27" s="11">
        <v>9152</v>
      </c>
      <c r="D27" s="10">
        <v>2</v>
      </c>
      <c r="E27" s="10">
        <v>3</v>
      </c>
      <c r="F27" s="10">
        <v>1152</v>
      </c>
      <c r="G27" s="10"/>
      <c r="H27" s="10"/>
      <c r="I27" s="10">
        <v>35</v>
      </c>
      <c r="J27" s="14">
        <f>F27/167*80*I27%</f>
        <v>193.14970059880238</v>
      </c>
      <c r="K27" s="10"/>
      <c r="L27" s="10"/>
      <c r="M27" s="14">
        <v>4035.45</v>
      </c>
    </row>
    <row r="28" spans="1:13" ht="48">
      <c r="A28" s="10">
        <v>13</v>
      </c>
      <c r="B28" s="15" t="s">
        <v>34</v>
      </c>
      <c r="C28" s="11">
        <v>7241</v>
      </c>
      <c r="D28" s="10">
        <v>6</v>
      </c>
      <c r="E28" s="10">
        <v>1</v>
      </c>
      <c r="F28" s="10">
        <v>1235</v>
      </c>
      <c r="G28" s="10"/>
      <c r="H28" s="10"/>
      <c r="I28" s="10"/>
      <c r="J28" s="10"/>
      <c r="K28" s="10"/>
      <c r="L28" s="10"/>
      <c r="M28" s="14">
        <f>F28</f>
        <v>1235</v>
      </c>
    </row>
    <row r="29" spans="1:13" ht="36">
      <c r="A29" s="10">
        <v>14</v>
      </c>
      <c r="B29" s="15" t="s">
        <v>35</v>
      </c>
      <c r="C29" s="11">
        <v>7129</v>
      </c>
      <c r="D29" s="10">
        <v>7</v>
      </c>
      <c r="E29" s="10">
        <v>7</v>
      </c>
      <c r="F29" s="10">
        <v>1312</v>
      </c>
      <c r="G29" s="10"/>
      <c r="H29" s="10"/>
      <c r="I29" s="10"/>
      <c r="J29" s="10"/>
      <c r="K29" s="10"/>
      <c r="L29" s="10"/>
      <c r="M29" s="14">
        <f>F29*E29</f>
        <v>9184</v>
      </c>
    </row>
    <row r="30" spans="1:13" ht="24">
      <c r="A30" s="10">
        <v>15</v>
      </c>
      <c r="B30" s="15" t="s">
        <v>36</v>
      </c>
      <c r="C30" s="11">
        <v>7212</v>
      </c>
      <c r="D30" s="10">
        <v>7</v>
      </c>
      <c r="E30" s="10">
        <v>1</v>
      </c>
      <c r="F30" s="10">
        <v>1312</v>
      </c>
      <c r="G30" s="10"/>
      <c r="H30" s="10"/>
      <c r="I30" s="10"/>
      <c r="J30" s="10"/>
      <c r="K30" s="10"/>
      <c r="L30" s="10"/>
      <c r="M30" s="14">
        <f>F30</f>
        <v>1312</v>
      </c>
    </row>
    <row r="31" spans="1:13" ht="36">
      <c r="A31" s="10">
        <v>16</v>
      </c>
      <c r="B31" s="15" t="s">
        <v>37</v>
      </c>
      <c r="C31" s="11">
        <v>7233</v>
      </c>
      <c r="D31" s="10">
        <v>5</v>
      </c>
      <c r="E31" s="10">
        <v>3</v>
      </c>
      <c r="F31" s="10">
        <v>1182</v>
      </c>
      <c r="G31" s="10"/>
      <c r="H31" s="10"/>
      <c r="I31" s="10"/>
      <c r="J31" s="10"/>
      <c r="K31" s="10"/>
      <c r="L31" s="10"/>
      <c r="M31" s="14">
        <f>F31*E31</f>
        <v>3546</v>
      </c>
    </row>
    <row r="32" spans="1:13" ht="24">
      <c r="A32" s="10">
        <v>17</v>
      </c>
      <c r="B32" s="15" t="s">
        <v>38</v>
      </c>
      <c r="C32" s="11">
        <v>7233</v>
      </c>
      <c r="D32" s="10">
        <v>5</v>
      </c>
      <c r="E32" s="10">
        <v>1</v>
      </c>
      <c r="F32" s="10">
        <v>1182</v>
      </c>
      <c r="G32" s="10"/>
      <c r="H32" s="10"/>
      <c r="I32" s="10"/>
      <c r="J32" s="10"/>
      <c r="K32" s="10"/>
      <c r="L32" s="10"/>
      <c r="M32" s="14">
        <f>F32*E32</f>
        <v>1182</v>
      </c>
    </row>
    <row r="33" spans="1:13" ht="24">
      <c r="A33" s="10">
        <v>18</v>
      </c>
      <c r="B33" s="15" t="s">
        <v>39</v>
      </c>
      <c r="C33" s="11">
        <v>7233</v>
      </c>
      <c r="D33" s="10">
        <v>3</v>
      </c>
      <c r="E33" s="10">
        <v>1</v>
      </c>
      <c r="F33" s="10">
        <v>1162</v>
      </c>
      <c r="G33" s="10"/>
      <c r="H33" s="10"/>
      <c r="I33" s="10"/>
      <c r="J33" s="10"/>
      <c r="K33" s="10"/>
      <c r="L33" s="10"/>
      <c r="M33" s="14">
        <f>F33</f>
        <v>1162</v>
      </c>
    </row>
    <row r="34" spans="1:13">
      <c r="A34" s="10">
        <v>19</v>
      </c>
      <c r="B34" s="15" t="s">
        <v>40</v>
      </c>
      <c r="C34" s="11">
        <v>7243</v>
      </c>
      <c r="D34" s="10">
        <v>5</v>
      </c>
      <c r="E34" s="10">
        <v>0.5</v>
      </c>
      <c r="F34" s="10">
        <v>1182</v>
      </c>
      <c r="G34" s="10"/>
      <c r="H34" s="10"/>
      <c r="I34" s="10"/>
      <c r="J34" s="10"/>
      <c r="K34" s="10"/>
      <c r="L34" s="10"/>
      <c r="M34" s="14">
        <f>F34*E34</f>
        <v>591</v>
      </c>
    </row>
    <row r="35" spans="1:13">
      <c r="A35" s="10">
        <v>20</v>
      </c>
      <c r="B35" s="15" t="s">
        <v>41</v>
      </c>
      <c r="C35" s="11">
        <v>9162</v>
      </c>
      <c r="D35" s="10">
        <v>2</v>
      </c>
      <c r="E35" s="10">
        <v>1</v>
      </c>
      <c r="F35" s="10">
        <v>1152</v>
      </c>
      <c r="G35" s="10"/>
      <c r="H35" s="10"/>
      <c r="I35" s="10"/>
      <c r="J35" s="10"/>
      <c r="K35" s="10"/>
      <c r="L35" s="10"/>
      <c r="M35" s="14">
        <f>F35</f>
        <v>1152</v>
      </c>
    </row>
    <row r="36" spans="1:13">
      <c r="A36" s="10">
        <v>21</v>
      </c>
      <c r="B36" s="15" t="s">
        <v>42</v>
      </c>
      <c r="C36" s="11">
        <v>3340</v>
      </c>
      <c r="D36" s="10">
        <v>5</v>
      </c>
      <c r="E36" s="10">
        <v>2</v>
      </c>
      <c r="F36" s="10">
        <v>1182</v>
      </c>
      <c r="G36" s="10"/>
      <c r="H36" s="10"/>
      <c r="I36" s="10"/>
      <c r="J36" s="10"/>
      <c r="K36" s="10"/>
      <c r="L36" s="10"/>
      <c r="M36" s="14">
        <f>F36*E36</f>
        <v>2364</v>
      </c>
    </row>
    <row r="37" spans="1:13">
      <c r="A37" s="10"/>
      <c r="B37" s="10" t="s">
        <v>43</v>
      </c>
      <c r="C37" s="10"/>
      <c r="D37" s="10"/>
      <c r="E37" s="10">
        <f>SUM(E14:E36)</f>
        <v>34</v>
      </c>
      <c r="F37" s="14">
        <f>F14*E14+F15*E15+F16*E16+F18*E18+F19*E19+F20*E20+F21*E21+F22*E22+F24*E24+F25*E25+F26*E26+F27*E27+F28*E28+F29*E29+F30*E30+F31*E31+F32*E32+F33*E33+F34*E34+F35*E35+F36*E36</f>
        <v>42440</v>
      </c>
      <c r="G37" s="10"/>
      <c r="H37" s="14">
        <f>SUM(H14:H36)</f>
        <v>2589.6000000000004</v>
      </c>
      <c r="I37" s="10"/>
      <c r="J37" s="14">
        <v>579.45000000000005</v>
      </c>
      <c r="K37" s="10"/>
      <c r="L37" s="14">
        <f>L25*E25</f>
        <v>230.4</v>
      </c>
      <c r="M37" s="14">
        <f>SUM(M13:M36)</f>
        <v>45839.45</v>
      </c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 t="s">
        <v>44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 t="s">
        <v>45</v>
      </c>
      <c r="B40" s="3"/>
      <c r="C40" s="3"/>
      <c r="D40" s="3"/>
      <c r="E40" s="3"/>
      <c r="F40" s="3"/>
      <c r="G40" s="3" t="s">
        <v>55</v>
      </c>
      <c r="H40" s="3"/>
      <c r="I40" s="3"/>
      <c r="J40" s="3"/>
      <c r="K40" s="3"/>
      <c r="L40" s="3"/>
      <c r="M40" s="2"/>
    </row>
  </sheetData>
  <mergeCells count="13">
    <mergeCell ref="A23:B23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7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topLeftCell="A16" zoomScale="80" zoomScaleNormal="80" workbookViewId="0">
      <selection activeCell="R16" sqref="R16"/>
    </sheetView>
  </sheetViews>
  <sheetFormatPr defaultRowHeight="1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>
      <c r="A1" s="1" t="s">
        <v>54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>
      <c r="A3" s="2"/>
      <c r="B3" s="4" t="s">
        <v>2</v>
      </c>
      <c r="C3" s="4"/>
      <c r="D3" s="2"/>
      <c r="E3" s="2"/>
      <c r="F3" s="2"/>
      <c r="G3" s="2"/>
      <c r="H3" s="5" t="s">
        <v>53</v>
      </c>
      <c r="I3" s="5"/>
      <c r="J3" s="5"/>
      <c r="K3" s="5"/>
      <c r="L3" s="5"/>
      <c r="M3" s="5"/>
      <c r="N3" s="5"/>
      <c r="O3" s="5"/>
    </row>
    <row r="4" spans="1:1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>
      <c r="A6" s="6"/>
      <c r="B6" s="7" t="s">
        <v>52</v>
      </c>
      <c r="C6" s="7"/>
      <c r="D6" s="7"/>
      <c r="E6" s="7"/>
      <c r="F6" s="7"/>
      <c r="G6" s="7"/>
      <c r="H6" s="7"/>
      <c r="I6" s="7"/>
      <c r="J6" s="7"/>
      <c r="K6" s="7"/>
      <c r="L6" s="7"/>
      <c r="M6" s="3"/>
    </row>
    <row r="7" spans="1:1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48</v>
      </c>
      <c r="K7" s="3"/>
      <c r="L7" s="3"/>
      <c r="M7" s="3"/>
    </row>
    <row r="8" spans="1:15">
      <c r="A8" s="129" t="s">
        <v>7</v>
      </c>
      <c r="B8" s="138" t="s">
        <v>8</v>
      </c>
      <c r="C8" s="138" t="s">
        <v>9</v>
      </c>
      <c r="D8" s="134" t="s">
        <v>10</v>
      </c>
      <c r="E8" s="134" t="s">
        <v>11</v>
      </c>
      <c r="F8" s="134" t="s">
        <v>12</v>
      </c>
      <c r="G8" s="129" t="s">
        <v>13</v>
      </c>
      <c r="H8" s="129"/>
      <c r="I8" s="123" t="s">
        <v>14</v>
      </c>
      <c r="J8" s="124"/>
      <c r="K8" s="129" t="s">
        <v>15</v>
      </c>
      <c r="L8" s="129"/>
      <c r="M8" s="130" t="s">
        <v>16</v>
      </c>
    </row>
    <row r="9" spans="1:15">
      <c r="A9" s="129"/>
      <c r="B9" s="139"/>
      <c r="C9" s="139"/>
      <c r="D9" s="135"/>
      <c r="E9" s="135"/>
      <c r="F9" s="135"/>
      <c r="G9" s="129"/>
      <c r="H9" s="129"/>
      <c r="I9" s="125"/>
      <c r="J9" s="126"/>
      <c r="K9" s="129"/>
      <c r="L9" s="129"/>
      <c r="M9" s="131"/>
    </row>
    <row r="10" spans="1:15">
      <c r="A10" s="129"/>
      <c r="B10" s="139"/>
      <c r="C10" s="139"/>
      <c r="D10" s="135"/>
      <c r="E10" s="135"/>
      <c r="F10" s="135"/>
      <c r="G10" s="129"/>
      <c r="H10" s="129"/>
      <c r="I10" s="127"/>
      <c r="J10" s="128"/>
      <c r="K10" s="129"/>
      <c r="L10" s="129"/>
      <c r="M10" s="131"/>
    </row>
    <row r="11" spans="1:15">
      <c r="A11" s="137"/>
      <c r="B11" s="140"/>
      <c r="C11" s="140"/>
      <c r="D11" s="136"/>
      <c r="E11" s="136"/>
      <c r="F11" s="136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31"/>
    </row>
    <row r="12" spans="1:1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>
      <c r="A13" s="132" t="s">
        <v>19</v>
      </c>
      <c r="B13" s="133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1653</v>
      </c>
      <c r="G14" s="10">
        <v>50</v>
      </c>
      <c r="H14" s="14">
        <f>F14*G14%</f>
        <v>826.5</v>
      </c>
      <c r="I14" s="15"/>
      <c r="J14" s="10"/>
      <c r="K14" s="10"/>
      <c r="L14" s="10"/>
      <c r="M14" s="14">
        <f>F14+H14</f>
        <v>2479.5</v>
      </c>
    </row>
    <row r="15" spans="1:1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1527</v>
      </c>
      <c r="G15" s="10">
        <v>50</v>
      </c>
      <c r="H15" s="14">
        <f>F15*G15%</f>
        <v>763.5</v>
      </c>
      <c r="I15" s="10"/>
      <c r="J15" s="10"/>
      <c r="K15" s="10"/>
      <c r="L15" s="10"/>
      <c r="M15" s="14">
        <f>F15+H15</f>
        <v>2290.5</v>
      </c>
    </row>
    <row r="16" spans="1:1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1527</v>
      </c>
      <c r="G16" s="10">
        <v>30</v>
      </c>
      <c r="H16" s="14">
        <f>F16*G16%</f>
        <v>458.09999999999997</v>
      </c>
      <c r="I16" s="10"/>
      <c r="J16" s="10"/>
      <c r="K16" s="10"/>
      <c r="L16" s="10"/>
      <c r="M16" s="14">
        <f>F16+H16</f>
        <v>1985.1</v>
      </c>
    </row>
    <row r="17" spans="1:13">
      <c r="A17" s="132" t="s">
        <v>23</v>
      </c>
      <c r="B17" s="133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1376</v>
      </c>
      <c r="G18" s="16">
        <v>20</v>
      </c>
      <c r="H18" s="19">
        <f>F18*G18%</f>
        <v>275.2</v>
      </c>
      <c r="I18" s="9"/>
      <c r="J18" s="9"/>
      <c r="K18" s="9"/>
      <c r="L18" s="9"/>
      <c r="M18" s="14">
        <f>F18+H18</f>
        <v>1651.2</v>
      </c>
    </row>
    <row r="19" spans="1:13">
      <c r="A19" s="10">
        <v>5</v>
      </c>
      <c r="B19" s="15" t="s">
        <v>25</v>
      </c>
      <c r="C19" s="11">
        <v>4211</v>
      </c>
      <c r="D19" s="10">
        <v>5</v>
      </c>
      <c r="E19" s="10">
        <v>1.5</v>
      </c>
      <c r="F19" s="10">
        <v>1169</v>
      </c>
      <c r="G19" s="10"/>
      <c r="H19" s="10"/>
      <c r="I19" s="10"/>
      <c r="J19" s="10"/>
      <c r="K19" s="10"/>
      <c r="L19" s="10"/>
      <c r="M19" s="14">
        <f>F19*E19</f>
        <v>1753.5</v>
      </c>
    </row>
    <row r="20" spans="1:13">
      <c r="A20" s="10">
        <v>6</v>
      </c>
      <c r="B20" s="15" t="s">
        <v>26</v>
      </c>
      <c r="C20" s="11">
        <v>9411</v>
      </c>
      <c r="D20" s="10">
        <v>2</v>
      </c>
      <c r="E20" s="10">
        <v>1</v>
      </c>
      <c r="F20" s="10">
        <v>1147</v>
      </c>
      <c r="G20" s="10">
        <v>20</v>
      </c>
      <c r="H20" s="14">
        <f>F20*G20%</f>
        <v>229.4</v>
      </c>
      <c r="I20" s="10"/>
      <c r="J20" s="10"/>
      <c r="K20" s="10"/>
      <c r="L20" s="10"/>
      <c r="M20" s="14">
        <f>F20+H20</f>
        <v>1376.4</v>
      </c>
    </row>
    <row r="21" spans="1:13">
      <c r="A21" s="10">
        <v>7</v>
      </c>
      <c r="B21" s="15" t="s">
        <v>27</v>
      </c>
      <c r="C21" s="11">
        <v>4115</v>
      </c>
      <c r="D21" s="10">
        <v>5</v>
      </c>
      <c r="E21" s="10">
        <v>1</v>
      </c>
      <c r="F21" s="10">
        <v>1169</v>
      </c>
      <c r="G21" s="10"/>
      <c r="H21" s="10"/>
      <c r="I21" s="10"/>
      <c r="J21" s="10"/>
      <c r="K21" s="10"/>
      <c r="L21" s="10"/>
      <c r="M21" s="14">
        <f>F21</f>
        <v>1169</v>
      </c>
    </row>
    <row r="22" spans="1:13">
      <c r="A22" s="10">
        <v>8</v>
      </c>
      <c r="B22" s="15" t="s">
        <v>28</v>
      </c>
      <c r="C22" s="11">
        <v>4190</v>
      </c>
      <c r="D22" s="10">
        <v>5</v>
      </c>
      <c r="E22" s="10">
        <v>0.5</v>
      </c>
      <c r="F22" s="10">
        <v>1169</v>
      </c>
      <c r="G22" s="10"/>
      <c r="H22" s="10"/>
      <c r="I22" s="10"/>
      <c r="J22" s="10"/>
      <c r="K22" s="10"/>
      <c r="L22" s="10"/>
      <c r="M22" s="14">
        <f>F22*E22</f>
        <v>584.5</v>
      </c>
    </row>
    <row r="23" spans="1:13">
      <c r="A23" s="10">
        <v>9</v>
      </c>
      <c r="B23" s="15" t="s">
        <v>29</v>
      </c>
      <c r="C23" s="11">
        <v>3471</v>
      </c>
      <c r="D23" s="10">
        <v>5</v>
      </c>
      <c r="E23" s="10">
        <v>1</v>
      </c>
      <c r="F23" s="10">
        <v>1169</v>
      </c>
      <c r="G23" s="10"/>
      <c r="H23" s="10"/>
      <c r="I23" s="10"/>
      <c r="J23" s="10"/>
      <c r="K23" s="10"/>
      <c r="L23" s="14"/>
      <c r="M23" s="14">
        <f>F23</f>
        <v>1169</v>
      </c>
    </row>
    <row r="24" spans="1:13">
      <c r="A24" s="132" t="s">
        <v>30</v>
      </c>
      <c r="B24" s="133"/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4"/>
    </row>
    <row r="25" spans="1:13">
      <c r="A25" s="10">
        <v>10</v>
      </c>
      <c r="B25" s="15" t="s">
        <v>31</v>
      </c>
      <c r="C25" s="11">
        <v>4222</v>
      </c>
      <c r="D25" s="10">
        <v>5</v>
      </c>
      <c r="E25" s="10">
        <v>0.5</v>
      </c>
      <c r="F25" s="10">
        <v>1169</v>
      </c>
      <c r="G25" s="10"/>
      <c r="H25" s="10"/>
      <c r="I25" s="10"/>
      <c r="J25" s="14"/>
      <c r="K25" s="10"/>
      <c r="L25" s="10"/>
      <c r="M25" s="14">
        <f>F25*E25</f>
        <v>584.5</v>
      </c>
    </row>
    <row r="26" spans="1:13" ht="24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1147</v>
      </c>
      <c r="G26" s="10"/>
      <c r="H26" s="10"/>
      <c r="I26" s="10"/>
      <c r="J26" s="10"/>
      <c r="K26" s="10">
        <v>10</v>
      </c>
      <c r="L26" s="14">
        <f>F26*K26%</f>
        <v>114.7</v>
      </c>
      <c r="M26" s="14">
        <f>F26*E26+L26*E26</f>
        <v>2523.4</v>
      </c>
    </row>
    <row r="27" spans="1:13" ht="24">
      <c r="A27" s="10">
        <v>12</v>
      </c>
      <c r="B27" s="15" t="s">
        <v>32</v>
      </c>
      <c r="C27" s="11">
        <v>9132</v>
      </c>
      <c r="D27" s="10">
        <v>2</v>
      </c>
      <c r="E27" s="10">
        <v>2</v>
      </c>
      <c r="F27" s="10">
        <v>1147</v>
      </c>
      <c r="G27" s="10"/>
      <c r="H27" s="10"/>
      <c r="I27" s="10"/>
      <c r="J27" s="10"/>
      <c r="K27" s="10"/>
      <c r="L27" s="10"/>
      <c r="M27" s="14">
        <f>F27*E27</f>
        <v>2294</v>
      </c>
    </row>
    <row r="28" spans="1:13">
      <c r="A28" s="10">
        <v>13</v>
      </c>
      <c r="B28" s="15" t="s">
        <v>33</v>
      </c>
      <c r="C28" s="11">
        <v>9152</v>
      </c>
      <c r="D28" s="10">
        <v>2</v>
      </c>
      <c r="E28" s="10">
        <v>3</v>
      </c>
      <c r="F28" s="10">
        <v>1147</v>
      </c>
      <c r="G28" s="10"/>
      <c r="H28" s="10"/>
      <c r="I28" s="10">
        <v>35</v>
      </c>
      <c r="J28" s="14">
        <f>F28/167*80*I28%</f>
        <v>192.31137724550896</v>
      </c>
      <c r="K28" s="10"/>
      <c r="L28" s="10"/>
      <c r="M28" s="14">
        <v>4017.93</v>
      </c>
    </row>
    <row r="29" spans="1:13" ht="48">
      <c r="A29" s="10">
        <v>14</v>
      </c>
      <c r="B29" s="15" t="s">
        <v>34</v>
      </c>
      <c r="C29" s="11">
        <v>7241</v>
      </c>
      <c r="D29" s="10">
        <v>6</v>
      </c>
      <c r="E29" s="10">
        <v>1</v>
      </c>
      <c r="F29" s="10">
        <v>1217</v>
      </c>
      <c r="G29" s="10"/>
      <c r="H29" s="10"/>
      <c r="I29" s="10"/>
      <c r="J29" s="10"/>
      <c r="K29" s="10"/>
      <c r="L29" s="10"/>
      <c r="M29" s="14">
        <f>F29</f>
        <v>1217</v>
      </c>
    </row>
    <row r="30" spans="1:13" ht="36">
      <c r="A30" s="10">
        <v>15</v>
      </c>
      <c r="B30" s="15" t="s">
        <v>35</v>
      </c>
      <c r="C30" s="11">
        <v>7129</v>
      </c>
      <c r="D30" s="10">
        <v>7</v>
      </c>
      <c r="E30" s="10">
        <v>7</v>
      </c>
      <c r="F30" s="10">
        <v>1292</v>
      </c>
      <c r="G30" s="10"/>
      <c r="H30" s="10"/>
      <c r="I30" s="10"/>
      <c r="J30" s="10"/>
      <c r="K30" s="10"/>
      <c r="L30" s="10"/>
      <c r="M30" s="14">
        <f>F30*E30</f>
        <v>9044</v>
      </c>
    </row>
    <row r="31" spans="1:13" ht="24">
      <c r="A31" s="10">
        <v>16</v>
      </c>
      <c r="B31" s="15" t="s">
        <v>36</v>
      </c>
      <c r="C31" s="11">
        <v>7212</v>
      </c>
      <c r="D31" s="10">
        <v>7</v>
      </c>
      <c r="E31" s="10">
        <v>1</v>
      </c>
      <c r="F31" s="10">
        <v>1292</v>
      </c>
      <c r="G31" s="10"/>
      <c r="H31" s="10"/>
      <c r="I31" s="10"/>
      <c r="J31" s="10"/>
      <c r="K31" s="10"/>
      <c r="L31" s="10"/>
      <c r="M31" s="14">
        <f>F31</f>
        <v>1292</v>
      </c>
    </row>
    <row r="32" spans="1:13" ht="36">
      <c r="A32" s="10">
        <v>17</v>
      </c>
      <c r="B32" s="15" t="s">
        <v>37</v>
      </c>
      <c r="C32" s="11">
        <v>7233</v>
      </c>
      <c r="D32" s="10">
        <v>5</v>
      </c>
      <c r="E32" s="10">
        <v>3</v>
      </c>
      <c r="F32" s="10">
        <v>1169</v>
      </c>
      <c r="G32" s="10"/>
      <c r="H32" s="10"/>
      <c r="I32" s="10"/>
      <c r="J32" s="10"/>
      <c r="K32" s="10"/>
      <c r="L32" s="10"/>
      <c r="M32" s="14">
        <f>F32*E32</f>
        <v>3507</v>
      </c>
    </row>
    <row r="33" spans="1:13" ht="24">
      <c r="A33" s="10">
        <v>18</v>
      </c>
      <c r="B33" s="15" t="s">
        <v>38</v>
      </c>
      <c r="C33" s="11">
        <v>7233</v>
      </c>
      <c r="D33" s="10">
        <v>5</v>
      </c>
      <c r="E33" s="10">
        <v>1</v>
      </c>
      <c r="F33" s="10">
        <v>1169</v>
      </c>
      <c r="G33" s="10"/>
      <c r="H33" s="10"/>
      <c r="I33" s="10"/>
      <c r="J33" s="10"/>
      <c r="K33" s="10"/>
      <c r="L33" s="10"/>
      <c r="M33" s="14">
        <f>F33*E33</f>
        <v>1169</v>
      </c>
    </row>
    <row r="34" spans="1:13" ht="24">
      <c r="A34" s="10">
        <v>19</v>
      </c>
      <c r="B34" s="15" t="s">
        <v>39</v>
      </c>
      <c r="C34" s="11">
        <v>7233</v>
      </c>
      <c r="D34" s="10">
        <v>3</v>
      </c>
      <c r="E34" s="10">
        <v>1</v>
      </c>
      <c r="F34" s="10">
        <v>1149</v>
      </c>
      <c r="G34" s="10"/>
      <c r="H34" s="10"/>
      <c r="I34" s="10"/>
      <c r="J34" s="10"/>
      <c r="K34" s="10"/>
      <c r="L34" s="10"/>
      <c r="M34" s="14">
        <f>F34</f>
        <v>1149</v>
      </c>
    </row>
    <row r="35" spans="1:13">
      <c r="A35" s="10">
        <v>20</v>
      </c>
      <c r="B35" s="15" t="s">
        <v>40</v>
      </c>
      <c r="C35" s="11">
        <v>7243</v>
      </c>
      <c r="D35" s="10">
        <v>5</v>
      </c>
      <c r="E35" s="10">
        <v>0.5</v>
      </c>
      <c r="F35" s="10">
        <v>1169</v>
      </c>
      <c r="G35" s="10"/>
      <c r="H35" s="10"/>
      <c r="I35" s="10"/>
      <c r="J35" s="10"/>
      <c r="K35" s="10"/>
      <c r="L35" s="10"/>
      <c r="M35" s="14">
        <f>F35*E35</f>
        <v>584.5</v>
      </c>
    </row>
    <row r="36" spans="1:13">
      <c r="A36" s="10">
        <v>21</v>
      </c>
      <c r="B36" s="15" t="s">
        <v>41</v>
      </c>
      <c r="C36" s="11">
        <v>9162</v>
      </c>
      <c r="D36" s="10">
        <v>2</v>
      </c>
      <c r="E36" s="10">
        <v>1</v>
      </c>
      <c r="F36" s="10">
        <v>1147</v>
      </c>
      <c r="G36" s="10"/>
      <c r="H36" s="10"/>
      <c r="I36" s="10"/>
      <c r="J36" s="10"/>
      <c r="K36" s="10"/>
      <c r="L36" s="10"/>
      <c r="M36" s="14">
        <f>F36</f>
        <v>1147</v>
      </c>
    </row>
    <row r="37" spans="1:13">
      <c r="A37" s="10">
        <v>22</v>
      </c>
      <c r="B37" s="15" t="s">
        <v>42</v>
      </c>
      <c r="C37" s="11">
        <v>3340</v>
      </c>
      <c r="D37" s="10">
        <v>5</v>
      </c>
      <c r="E37" s="10">
        <v>2</v>
      </c>
      <c r="F37" s="10">
        <v>1169</v>
      </c>
      <c r="G37" s="10"/>
      <c r="H37" s="10"/>
      <c r="I37" s="10"/>
      <c r="J37" s="10"/>
      <c r="K37" s="10"/>
      <c r="L37" s="10"/>
      <c r="M37" s="14">
        <f>F37*E37</f>
        <v>2338</v>
      </c>
    </row>
    <row r="38" spans="1:13">
      <c r="A38" s="10"/>
      <c r="B38" s="10" t="s">
        <v>43</v>
      </c>
      <c r="C38" s="10"/>
      <c r="D38" s="10"/>
      <c r="E38" s="10">
        <f>SUM(E14:E37)</f>
        <v>34</v>
      </c>
      <c r="F38" s="14">
        <f>F14*E14+F15*E15+F16*E16+F18*E18+F19*E19+F20*E20+F21*E21+F22*E22+F23*E23+F25*E25+F26*E26+F27*E27+F28*E28+F29*E29+F30*E30+F31*E31+F32*E32+F33*E33+F34*E34+F35*E35+F36*E36+F37*E37</f>
        <v>41967</v>
      </c>
      <c r="G38" s="10"/>
      <c r="H38" s="14">
        <f>SUM(H14:H37)</f>
        <v>2552.6999999999998</v>
      </c>
      <c r="I38" s="10"/>
      <c r="J38" s="14">
        <v>576.92999999999995</v>
      </c>
      <c r="K38" s="10"/>
      <c r="L38" s="14">
        <f>L26*E26</f>
        <v>229.4</v>
      </c>
      <c r="M38" s="14">
        <f>SUM(M13:M37)</f>
        <v>45326.03</v>
      </c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 t="s">
        <v>44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 t="s">
        <v>45</v>
      </c>
      <c r="B41" s="3"/>
      <c r="C41" s="3"/>
      <c r="D41" s="3"/>
      <c r="E41" s="3"/>
      <c r="F41" s="3"/>
      <c r="G41" s="3" t="s">
        <v>46</v>
      </c>
      <c r="H41" s="3"/>
      <c r="I41" s="3"/>
      <c r="J41" s="3"/>
      <c r="K41" s="3"/>
      <c r="L41" s="3"/>
      <c r="M41" s="2"/>
    </row>
  </sheetData>
  <mergeCells count="13">
    <mergeCell ref="A24:B24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01.04.2017</vt:lpstr>
      <vt:lpstr>01.01.2017</vt:lpstr>
      <vt:lpstr>01.10</vt:lpstr>
      <vt:lpstr>03.01.2</vt:lpstr>
      <vt:lpstr>01.01.2</vt:lpstr>
      <vt:lpstr>01.12</vt:lpstr>
      <vt:lpstr>по дек</vt:lpstr>
      <vt:lpstr>03.01</vt:lpstr>
      <vt:lpstr>по дек1</vt:lpstr>
      <vt:lpstr>01.01</vt:lpstr>
      <vt:lpstr>Лист1</vt:lpstr>
    </vt:vector>
  </TitlesOfParts>
  <Company>Отдел по делам молдежи, семьи и спорта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Задорожняя А.П.</dc:creator>
  <cp:lastModifiedBy>userTer0957</cp:lastModifiedBy>
  <cp:lastPrinted>2019-04-12T11:11:19Z</cp:lastPrinted>
  <dcterms:created xsi:type="dcterms:W3CDTF">2012-12-17T07:32:00Z</dcterms:created>
  <dcterms:modified xsi:type="dcterms:W3CDTF">2019-04-12T14:10:37Z</dcterms:modified>
</cp:coreProperties>
</file>