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095" windowHeight="7425"/>
  </bookViews>
  <sheets>
    <sheet name="РВ-зп" sheetId="2" r:id="rId1"/>
  </sheets>
  <calcPr calcId="125725"/>
</workbook>
</file>

<file path=xl/calcChain.xml><?xml version="1.0" encoding="utf-8"?>
<calcChain xmlns="http://schemas.openxmlformats.org/spreadsheetml/2006/main">
  <c r="B123" i="2"/>
  <c r="D112"/>
  <c r="D113"/>
  <c r="D114"/>
  <c r="D115"/>
  <c r="E115" s="1"/>
  <c r="G115" s="1"/>
  <c r="D116"/>
  <c r="D117"/>
  <c r="E117" s="1"/>
  <c r="G117" s="1"/>
  <c r="D118"/>
  <c r="E118" s="1"/>
  <c r="G118" s="1"/>
  <c r="D119"/>
  <c r="D120"/>
  <c r="D121"/>
  <c r="D122"/>
  <c r="E116"/>
  <c r="G116" s="1"/>
  <c r="D103"/>
  <c r="B103"/>
  <c r="E102"/>
  <c r="E101"/>
  <c r="E100"/>
  <c r="E99"/>
  <c r="E98"/>
  <c r="E97"/>
  <c r="E96"/>
  <c r="E95"/>
  <c r="E94"/>
  <c r="E93"/>
  <c r="E92"/>
  <c r="D82"/>
  <c r="B82"/>
  <c r="E81"/>
  <c r="F81" s="1"/>
  <c r="E80"/>
  <c r="H80" s="1"/>
  <c r="E79"/>
  <c r="F79" s="1"/>
  <c r="E78"/>
  <c r="H78" s="1"/>
  <c r="E77"/>
  <c r="F77" s="1"/>
  <c r="E76"/>
  <c r="H76" s="1"/>
  <c r="E75"/>
  <c r="F75" s="1"/>
  <c r="E74"/>
  <c r="H74" s="1"/>
  <c r="E73"/>
  <c r="F73" s="1"/>
  <c r="E72"/>
  <c r="H72" s="1"/>
  <c r="E71"/>
  <c r="F71" s="1"/>
  <c r="D62"/>
  <c r="B62"/>
  <c r="E61"/>
  <c r="H61" s="1"/>
  <c r="E60"/>
  <c r="H60" s="1"/>
  <c r="E59"/>
  <c r="H59" s="1"/>
  <c r="E58"/>
  <c r="H58" s="1"/>
  <c r="E57"/>
  <c r="H57" s="1"/>
  <c r="E56"/>
  <c r="H56" s="1"/>
  <c r="E55"/>
  <c r="H55" s="1"/>
  <c r="E54"/>
  <c r="H54" s="1"/>
  <c r="E53"/>
  <c r="H53" s="1"/>
  <c r="E52"/>
  <c r="H52" s="1"/>
  <c r="E51"/>
  <c r="H51" s="1"/>
  <c r="D42"/>
  <c r="B42"/>
  <c r="E41"/>
  <c r="E40"/>
  <c r="E39"/>
  <c r="E38"/>
  <c r="E37"/>
  <c r="E36"/>
  <c r="E35"/>
  <c r="E34"/>
  <c r="E33"/>
  <c r="E32"/>
  <c r="E31"/>
  <c r="F31" s="1"/>
  <c r="D22"/>
  <c r="B22"/>
  <c r="E13"/>
  <c r="H13" s="1"/>
  <c r="E12"/>
  <c r="F12" s="1"/>
  <c r="E11"/>
  <c r="H11" s="1"/>
  <c r="E17"/>
  <c r="H17" s="1"/>
  <c r="E16"/>
  <c r="H16" s="1"/>
  <c r="E15"/>
  <c r="H15" s="1"/>
  <c r="E14"/>
  <c r="H14" s="1"/>
  <c r="E19"/>
  <c r="E18"/>
  <c r="E21"/>
  <c r="H21" s="1"/>
  <c r="E20"/>
  <c r="F20" s="1"/>
  <c r="D123" l="1"/>
  <c r="E112"/>
  <c r="G112" s="1"/>
  <c r="E113"/>
  <c r="F113" s="1"/>
  <c r="E114"/>
  <c r="F114" s="1"/>
  <c r="F115"/>
  <c r="H115" s="1"/>
  <c r="I115" s="1"/>
  <c r="F116"/>
  <c r="H116" s="1"/>
  <c r="I116" s="1"/>
  <c r="F117"/>
  <c r="H117" s="1"/>
  <c r="I117" s="1"/>
  <c r="F118"/>
  <c r="H118" s="1"/>
  <c r="I118" s="1"/>
  <c r="E119"/>
  <c r="F119" s="1"/>
  <c r="E120"/>
  <c r="G120" s="1"/>
  <c r="F72"/>
  <c r="H62"/>
  <c r="E82"/>
  <c r="F80"/>
  <c r="E103"/>
  <c r="F92"/>
  <c r="H92"/>
  <c r="F93"/>
  <c r="H93"/>
  <c r="F94"/>
  <c r="H94"/>
  <c r="F95"/>
  <c r="H95"/>
  <c r="F96"/>
  <c r="H96"/>
  <c r="F97"/>
  <c r="H97"/>
  <c r="F98"/>
  <c r="H98"/>
  <c r="F99"/>
  <c r="H99"/>
  <c r="F100"/>
  <c r="H100"/>
  <c r="F101"/>
  <c r="H101"/>
  <c r="F102"/>
  <c r="H102"/>
  <c r="G92"/>
  <c r="G93"/>
  <c r="G94"/>
  <c r="G95"/>
  <c r="G96"/>
  <c r="G97"/>
  <c r="G98"/>
  <c r="G99"/>
  <c r="G100"/>
  <c r="G101"/>
  <c r="G102"/>
  <c r="F13"/>
  <c r="H71"/>
  <c r="H73"/>
  <c r="F74"/>
  <c r="H75"/>
  <c r="F76"/>
  <c r="H77"/>
  <c r="F78"/>
  <c r="H79"/>
  <c r="H81"/>
  <c r="G71"/>
  <c r="G72"/>
  <c r="G73"/>
  <c r="G74"/>
  <c r="G75"/>
  <c r="G76"/>
  <c r="G77"/>
  <c r="G78"/>
  <c r="G79"/>
  <c r="G80"/>
  <c r="G81"/>
  <c r="G51"/>
  <c r="G52"/>
  <c r="G53"/>
  <c r="G54"/>
  <c r="G55"/>
  <c r="G56"/>
  <c r="G57"/>
  <c r="G58"/>
  <c r="G59"/>
  <c r="G60"/>
  <c r="G61"/>
  <c r="E62"/>
  <c r="F51"/>
  <c r="F52"/>
  <c r="F53"/>
  <c r="F54"/>
  <c r="F55"/>
  <c r="F56"/>
  <c r="F57"/>
  <c r="F58"/>
  <c r="F59"/>
  <c r="F60"/>
  <c r="F61"/>
  <c r="E22"/>
  <c r="F11"/>
  <c r="E42"/>
  <c r="H31"/>
  <c r="F32"/>
  <c r="H32"/>
  <c r="F33"/>
  <c r="H33"/>
  <c r="F34"/>
  <c r="H34"/>
  <c r="F35"/>
  <c r="H35"/>
  <c r="F36"/>
  <c r="H36"/>
  <c r="F37"/>
  <c r="H37"/>
  <c r="F38"/>
  <c r="H38"/>
  <c r="F39"/>
  <c r="H39"/>
  <c r="F40"/>
  <c r="H40"/>
  <c r="F41"/>
  <c r="H41"/>
  <c r="G31"/>
  <c r="G32"/>
  <c r="G33"/>
  <c r="G34"/>
  <c r="G35"/>
  <c r="G36"/>
  <c r="G37"/>
  <c r="G38"/>
  <c r="G39"/>
  <c r="G40"/>
  <c r="G41"/>
  <c r="H12"/>
  <c r="G11"/>
  <c r="G12"/>
  <c r="G13"/>
  <c r="G14"/>
  <c r="G15"/>
  <c r="G16"/>
  <c r="G17"/>
  <c r="F14"/>
  <c r="I14" s="1"/>
  <c r="J14" s="1"/>
  <c r="F15"/>
  <c r="I15" s="1"/>
  <c r="J15" s="1"/>
  <c r="F16"/>
  <c r="I16" s="1"/>
  <c r="J16" s="1"/>
  <c r="F17"/>
  <c r="I17" s="1"/>
  <c r="J17" s="1"/>
  <c r="F18"/>
  <c r="H18"/>
  <c r="F19"/>
  <c r="H19"/>
  <c r="G18"/>
  <c r="G19"/>
  <c r="E121"/>
  <c r="F121" s="1"/>
  <c r="E122"/>
  <c r="F21"/>
  <c r="H20"/>
  <c r="G20"/>
  <c r="G21"/>
  <c r="I12" l="1"/>
  <c r="J12" s="1"/>
  <c r="I81"/>
  <c r="J81" s="1"/>
  <c r="I71"/>
  <c r="J71" s="1"/>
  <c r="E123"/>
  <c r="I80"/>
  <c r="J80" s="1"/>
  <c r="G113"/>
  <c r="H113" s="1"/>
  <c r="I113" s="1"/>
  <c r="G114"/>
  <c r="H114" s="1"/>
  <c r="I114" s="1"/>
  <c r="F112"/>
  <c r="H112" s="1"/>
  <c r="I112" s="1"/>
  <c r="F120"/>
  <c r="H120" s="1"/>
  <c r="I120" s="1"/>
  <c r="G119"/>
  <c r="H119" s="1"/>
  <c r="I119" s="1"/>
  <c r="I13"/>
  <c r="J13" s="1"/>
  <c r="I11"/>
  <c r="J11" s="1"/>
  <c r="I61"/>
  <c r="J61" s="1"/>
  <c r="I59"/>
  <c r="J59" s="1"/>
  <c r="I57"/>
  <c r="J57" s="1"/>
  <c r="I55"/>
  <c r="J55" s="1"/>
  <c r="I53"/>
  <c r="J53" s="1"/>
  <c r="I51"/>
  <c r="J51" s="1"/>
  <c r="I78"/>
  <c r="J78" s="1"/>
  <c r="I76"/>
  <c r="J76" s="1"/>
  <c r="I74"/>
  <c r="J74" s="1"/>
  <c r="I72"/>
  <c r="J72" s="1"/>
  <c r="H82"/>
  <c r="F82"/>
  <c r="I101"/>
  <c r="J101" s="1"/>
  <c r="I99"/>
  <c r="J99" s="1"/>
  <c r="I97"/>
  <c r="J97" s="1"/>
  <c r="I102"/>
  <c r="J102" s="1"/>
  <c r="I100"/>
  <c r="J100" s="1"/>
  <c r="I98"/>
  <c r="J98" s="1"/>
  <c r="I96"/>
  <c r="J96" s="1"/>
  <c r="I95"/>
  <c r="J95" s="1"/>
  <c r="I94"/>
  <c r="J94" s="1"/>
  <c r="I93"/>
  <c r="J93" s="1"/>
  <c r="I92"/>
  <c r="J92" s="1"/>
  <c r="H103"/>
  <c r="F103"/>
  <c r="G103"/>
  <c r="I60"/>
  <c r="J60" s="1"/>
  <c r="I58"/>
  <c r="J58" s="1"/>
  <c r="I56"/>
  <c r="J56" s="1"/>
  <c r="I54"/>
  <c r="J54" s="1"/>
  <c r="I52"/>
  <c r="J52" s="1"/>
  <c r="I79"/>
  <c r="J79" s="1"/>
  <c r="I77"/>
  <c r="J77" s="1"/>
  <c r="I75"/>
  <c r="J75" s="1"/>
  <c r="I73"/>
  <c r="J73" s="1"/>
  <c r="G82"/>
  <c r="F22"/>
  <c r="G62"/>
  <c r="F62"/>
  <c r="G22"/>
  <c r="F122"/>
  <c r="G122"/>
  <c r="H42"/>
  <c r="G121"/>
  <c r="H121" s="1"/>
  <c r="I121" s="1"/>
  <c r="H22"/>
  <c r="I31"/>
  <c r="J31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F42"/>
  <c r="G42"/>
  <c r="I32"/>
  <c r="J32" s="1"/>
  <c r="I19"/>
  <c r="J19" s="1"/>
  <c r="I18"/>
  <c r="J18" s="1"/>
  <c r="I21"/>
  <c r="J21" s="1"/>
  <c r="I20"/>
  <c r="J20" s="1"/>
  <c r="J42" l="1"/>
  <c r="J103"/>
  <c r="F123"/>
  <c r="G123"/>
  <c r="J82"/>
  <c r="I103"/>
  <c r="I82"/>
  <c r="H122"/>
  <c r="I122" s="1"/>
  <c r="J62"/>
  <c r="I62"/>
  <c r="J22"/>
  <c r="I22"/>
  <c r="I42"/>
  <c r="I123" l="1"/>
  <c r="E127" s="1"/>
  <c r="H123"/>
  <c r="E125" l="1"/>
  <c r="E126"/>
</calcChain>
</file>

<file path=xl/sharedStrings.xml><?xml version="1.0" encoding="utf-8"?>
<sst xmlns="http://schemas.openxmlformats.org/spreadsheetml/2006/main" count="160" uniqueCount="44">
  <si>
    <t xml:space="preserve">РОЗРАХУНОК </t>
  </si>
  <si>
    <t>Центру соціальної реабілітації дітей-інвалідів Сєвєродонецької міської ради</t>
  </si>
  <si>
    <t>Період розрахунку</t>
  </si>
  <si>
    <t>Кіл-ть місяців</t>
  </si>
  <si>
    <t>Мінімальна з/п згідно діючої тарифної сітки у період розразунку виплат працівникам, грн.</t>
  </si>
  <si>
    <t xml:space="preserve">Посад. оклад </t>
  </si>
  <si>
    <t>Підвищення окладу за шкідливі умови праці (20%)</t>
  </si>
  <si>
    <t>Надбавка за вислугу років (30%)</t>
  </si>
  <si>
    <t>Надбавка за престижність праці педагогічних працівників (15%)</t>
  </si>
  <si>
    <t>ФОП (КЕКВ 2111)</t>
  </si>
  <si>
    <t>Нарахування на зарплату (КЕКВ 2120)</t>
  </si>
  <si>
    <t>РАЗОМ:</t>
  </si>
  <si>
    <t>Надбавка за вислугу років (20%)</t>
  </si>
  <si>
    <t>грн.</t>
  </si>
  <si>
    <t>у т.ч.:</t>
  </si>
  <si>
    <t>по КЕКВ</t>
  </si>
  <si>
    <t>КПК</t>
  </si>
  <si>
    <t>Індексація та/або преміювання (20%)</t>
  </si>
  <si>
    <t>Підвищення окладу за шкідливі умови праці (25%)</t>
  </si>
  <si>
    <t>Надбавка за вислугу років (10%)</t>
  </si>
  <si>
    <t>Надбавка за складність і напруженість в роботі (25%)</t>
  </si>
  <si>
    <t>заробітної плати спеціаліст з фізичної реабілітації 1 категорії (11 р-д)</t>
  </si>
  <si>
    <t>заробітної плати практичного психолога 1 категорії (13 р-д)</t>
  </si>
  <si>
    <t>заробітної плати практичного психолога 2 категорії (12 р-д)</t>
  </si>
  <si>
    <t>заробітної плати вчителя-логопеда 1 категорії (13 р-д)</t>
  </si>
  <si>
    <t>заробітної плати прибиральниці службових приміщень (1 р-д) на 0,5 ставки</t>
  </si>
  <si>
    <t>Надбавка за використання дезинфікуючих засобів (10%)</t>
  </si>
  <si>
    <t>Індексація та/або преміювання (60%) до мін.зп</t>
  </si>
  <si>
    <t>заробітної плати вчителя-реабілітолога 2 категорії (12 р-д)</t>
  </si>
  <si>
    <t>Період розрахунку                  2018 р.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</si>
  <si>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</si>
  <si>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</si>
  <si>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</si>
  <si>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</si>
  <si>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</si>
  <si>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</si>
  <si>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</si>
  <si>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</si>
  <si>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</si>
  <si>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</si>
  <si>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</si>
  <si>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Додаток</t>
  </si>
  <si>
    <t>Секретар ради</t>
  </si>
  <si>
    <t>Е.Ю.Марініч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</si>
</sst>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2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2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7"/>
  <sheetViews>
    <sheetView tabSelected="1" topLeftCell="A19" zoomScale="90" zoomScaleNormal="90" workbookViewId="0">
      <selection activeCell="E139" sqref="E139"/>
    </sheetView>
  </sheetViews>
  <sheetFormatPr defaultRowHeight="15"/>
  <cols>
    <col min="1" max="1" width="9.28515625" customWidth="1"/>
    <col min="2" max="2" width="6.5703125" customWidth="1"/>
    <col min="3" max="3" width="13.28515625" customWidth="1"/>
    <col min="4" max="4" width="8.5703125" customWidth="1"/>
    <col min="5" max="5" width="9.42578125" customWidth="1"/>
    <col min="6" max="6" width="10.140625" customWidth="1"/>
    <col min="7" max="7" width="10.5703125" customWidth="1"/>
    <col min="8" max="8" width="9.85546875" customWidth="1"/>
    <col min="9" max="9" width="9.7109375" customWidth="1"/>
    <col min="10" max="10" width="10.5703125" customWidth="1"/>
    <col min="11" max="11" width="8.28515625" customWidth="1"/>
    <col min="12" max="12" width="7.85546875" customWidth="1"/>
    <col min="13" max="13" width="8.28515625" customWidth="1"/>
    <col min="14" max="14" width="7" customWidth="1"/>
    <col min="15" max="15" width="7.42578125" customWidth="1"/>
  </cols>
  <sheetData>
    <row r="1" spans="1:14" ht="15.75">
      <c r="I1" s="25" t="s">
        <v>41</v>
      </c>
    </row>
    <row r="2" spans="1:14" ht="7.5" customHeight="1"/>
    <row r="3" spans="1:14" ht="19.5" customHeight="1">
      <c r="I3" s="1" t="s">
        <v>16</v>
      </c>
      <c r="J3" s="24">
        <v>813105</v>
      </c>
    </row>
    <row r="4" spans="1:14" ht="15.7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2"/>
      <c r="K4" s="2"/>
      <c r="L4" s="2"/>
      <c r="M4" s="2"/>
      <c r="N4" s="3"/>
    </row>
    <row r="5" spans="1:14" ht="15.75">
      <c r="A5" s="31" t="s">
        <v>22</v>
      </c>
      <c r="B5" s="31"/>
      <c r="C5" s="31"/>
      <c r="D5" s="31"/>
      <c r="E5" s="31"/>
      <c r="F5" s="31"/>
      <c r="G5" s="31"/>
      <c r="H5" s="31"/>
      <c r="I5" s="31"/>
      <c r="J5" s="2"/>
      <c r="K5" s="2"/>
      <c r="L5" s="2"/>
      <c r="M5" s="3"/>
    </row>
    <row r="6" spans="1:14" ht="15.75">
      <c r="A6" s="31" t="s">
        <v>1</v>
      </c>
      <c r="B6" s="31"/>
      <c r="C6" s="31"/>
      <c r="D6" s="31"/>
      <c r="E6" s="31"/>
      <c r="F6" s="31"/>
      <c r="G6" s="31"/>
      <c r="H6" s="31"/>
      <c r="I6" s="31"/>
      <c r="L6" s="4"/>
      <c r="M6" s="5"/>
    </row>
    <row r="7" spans="1:14" ht="7.5" customHeight="1">
      <c r="A7" s="22"/>
      <c r="B7" s="22"/>
      <c r="C7" s="22"/>
      <c r="D7" s="22"/>
      <c r="E7" s="22"/>
      <c r="F7" s="22"/>
      <c r="G7" s="22"/>
      <c r="H7" s="22"/>
      <c r="I7" s="22"/>
      <c r="L7" s="4"/>
      <c r="M7" s="5"/>
    </row>
    <row r="8" spans="1:14" ht="15" customHeight="1">
      <c r="A8" s="30" t="s">
        <v>29</v>
      </c>
      <c r="B8" s="30" t="s">
        <v>3</v>
      </c>
      <c r="C8" s="30" t="s">
        <v>4</v>
      </c>
      <c r="D8" s="30" t="s">
        <v>5</v>
      </c>
      <c r="E8" s="30" t="s">
        <v>6</v>
      </c>
      <c r="F8" s="30" t="s">
        <v>7</v>
      </c>
      <c r="G8" s="30" t="s">
        <v>8</v>
      </c>
      <c r="H8" s="30" t="s">
        <v>17</v>
      </c>
      <c r="I8" s="30" t="s">
        <v>9</v>
      </c>
      <c r="J8" s="30" t="s">
        <v>10</v>
      </c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4" ht="42.7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4" s="10" customFormat="1" ht="15" customHeight="1">
      <c r="A11" s="6" t="s">
        <v>30</v>
      </c>
      <c r="B11" s="7">
        <v>1</v>
      </c>
      <c r="C11" s="8">
        <v>3723</v>
      </c>
      <c r="D11" s="8">
        <v>4000</v>
      </c>
      <c r="E11" s="8">
        <f t="shared" ref="E11:E13" si="0">D11*20%</f>
        <v>800</v>
      </c>
      <c r="F11" s="9">
        <f t="shared" ref="F11:F13" si="1">SUM(D11:E11)*30%</f>
        <v>1440</v>
      </c>
      <c r="G11" s="9">
        <f t="shared" ref="G11:G13" si="2">SUM(D11:E11)*15%</f>
        <v>720</v>
      </c>
      <c r="H11" s="8">
        <f t="shared" ref="H11:H13" si="3">(D11+E11)*20%</f>
        <v>960</v>
      </c>
      <c r="I11" s="8">
        <f t="shared" ref="I11:I13" si="4">SUM(D11:H11)</f>
        <v>7920</v>
      </c>
      <c r="J11" s="9">
        <f t="shared" ref="J11:J13" si="5">I11*22%</f>
        <v>1742.4</v>
      </c>
    </row>
    <row r="12" spans="1:14" ht="15" customHeight="1">
      <c r="A12" s="6" t="s">
        <v>31</v>
      </c>
      <c r="B12" s="7">
        <v>1</v>
      </c>
      <c r="C12" s="8">
        <v>3723</v>
      </c>
      <c r="D12" s="8">
        <v>4000</v>
      </c>
      <c r="E12" s="8">
        <f t="shared" si="0"/>
        <v>800</v>
      </c>
      <c r="F12" s="9">
        <f t="shared" si="1"/>
        <v>1440</v>
      </c>
      <c r="G12" s="9">
        <f t="shared" si="2"/>
        <v>720</v>
      </c>
      <c r="H12" s="8">
        <f t="shared" si="3"/>
        <v>960</v>
      </c>
      <c r="I12" s="8">
        <f t="shared" si="4"/>
        <v>7920</v>
      </c>
      <c r="J12" s="9">
        <f t="shared" si="5"/>
        <v>1742.4</v>
      </c>
    </row>
    <row r="13" spans="1:14" s="10" customFormat="1" ht="15" customHeight="1">
      <c r="A13" s="6" t="s">
        <v>32</v>
      </c>
      <c r="B13" s="7">
        <v>1</v>
      </c>
      <c r="C13" s="8">
        <v>3723</v>
      </c>
      <c r="D13" s="8">
        <v>4000</v>
      </c>
      <c r="E13" s="8">
        <f t="shared" si="0"/>
        <v>800</v>
      </c>
      <c r="F13" s="9">
        <f t="shared" si="1"/>
        <v>1440</v>
      </c>
      <c r="G13" s="9">
        <f t="shared" si="2"/>
        <v>720</v>
      </c>
      <c r="H13" s="8">
        <f t="shared" si="3"/>
        <v>960</v>
      </c>
      <c r="I13" s="8">
        <f t="shared" si="4"/>
        <v>7920</v>
      </c>
      <c r="J13" s="9">
        <f t="shared" si="5"/>
        <v>1742.4</v>
      </c>
    </row>
    <row r="14" spans="1:14" ht="15" customHeight="1">
      <c r="A14" s="6" t="s">
        <v>33</v>
      </c>
      <c r="B14" s="7">
        <v>1</v>
      </c>
      <c r="C14" s="8">
        <v>3723</v>
      </c>
      <c r="D14" s="8">
        <v>4000</v>
      </c>
      <c r="E14" s="8">
        <f t="shared" ref="E14:E17" si="6">D14*20%</f>
        <v>800</v>
      </c>
      <c r="F14" s="9">
        <f t="shared" ref="F14:F17" si="7">SUM(D14:E14)*30%</f>
        <v>1440</v>
      </c>
      <c r="G14" s="9">
        <f t="shared" ref="G14:G17" si="8">SUM(D14:E14)*15%</f>
        <v>720</v>
      </c>
      <c r="H14" s="8">
        <f t="shared" ref="H14:H17" si="9">(D14+E14)*20%</f>
        <v>960</v>
      </c>
      <c r="I14" s="8">
        <f t="shared" ref="I14:I17" si="10">SUM(D14:H14)</f>
        <v>7920</v>
      </c>
      <c r="J14" s="9">
        <f t="shared" ref="J14:J17" si="11">I14*22%</f>
        <v>1742.4</v>
      </c>
    </row>
    <row r="15" spans="1:14" s="10" customFormat="1" ht="15" customHeight="1">
      <c r="A15" s="6" t="s">
        <v>34</v>
      </c>
      <c r="B15" s="7">
        <v>1</v>
      </c>
      <c r="C15" s="8">
        <v>3723</v>
      </c>
      <c r="D15" s="8">
        <v>4000</v>
      </c>
      <c r="E15" s="8">
        <f t="shared" si="6"/>
        <v>800</v>
      </c>
      <c r="F15" s="9">
        <f t="shared" si="7"/>
        <v>1440</v>
      </c>
      <c r="G15" s="9">
        <f t="shared" si="8"/>
        <v>720</v>
      </c>
      <c r="H15" s="8">
        <f t="shared" si="9"/>
        <v>960</v>
      </c>
      <c r="I15" s="8">
        <f t="shared" si="10"/>
        <v>7920</v>
      </c>
      <c r="J15" s="9">
        <f t="shared" si="11"/>
        <v>1742.4</v>
      </c>
    </row>
    <row r="16" spans="1:14" ht="15" customHeight="1">
      <c r="A16" s="6" t="s">
        <v>35</v>
      </c>
      <c r="B16" s="7">
        <v>1</v>
      </c>
      <c r="C16" s="8">
        <v>3723</v>
      </c>
      <c r="D16" s="8">
        <v>4000</v>
      </c>
      <c r="E16" s="8">
        <f t="shared" si="6"/>
        <v>800</v>
      </c>
      <c r="F16" s="9">
        <f t="shared" si="7"/>
        <v>1440</v>
      </c>
      <c r="G16" s="9">
        <f t="shared" si="8"/>
        <v>720</v>
      </c>
      <c r="H16" s="8">
        <f t="shared" si="9"/>
        <v>960</v>
      </c>
      <c r="I16" s="8">
        <f t="shared" si="10"/>
        <v>7920</v>
      </c>
      <c r="J16" s="9">
        <f t="shared" si="11"/>
        <v>1742.4</v>
      </c>
    </row>
    <row r="17" spans="1:14" s="10" customFormat="1" ht="15" customHeight="1">
      <c r="A17" s="6" t="s">
        <v>36</v>
      </c>
      <c r="B17" s="7">
        <v>1</v>
      </c>
      <c r="C17" s="8">
        <v>3723</v>
      </c>
      <c r="D17" s="8">
        <v>4000</v>
      </c>
      <c r="E17" s="8">
        <f t="shared" si="6"/>
        <v>800</v>
      </c>
      <c r="F17" s="9">
        <f t="shared" si="7"/>
        <v>1440</v>
      </c>
      <c r="G17" s="9">
        <f t="shared" si="8"/>
        <v>720</v>
      </c>
      <c r="H17" s="8">
        <f t="shared" si="9"/>
        <v>960</v>
      </c>
      <c r="I17" s="8">
        <f t="shared" si="10"/>
        <v>7920</v>
      </c>
      <c r="J17" s="9">
        <f t="shared" si="11"/>
        <v>1742.4</v>
      </c>
    </row>
    <row r="18" spans="1:14" ht="15" customHeight="1">
      <c r="A18" s="6" t="s">
        <v>37</v>
      </c>
      <c r="B18" s="7">
        <v>1</v>
      </c>
      <c r="C18" s="8">
        <v>3723</v>
      </c>
      <c r="D18" s="8">
        <v>4000</v>
      </c>
      <c r="E18" s="8">
        <f t="shared" ref="E18:E19" si="12">D18*20%</f>
        <v>800</v>
      </c>
      <c r="F18" s="9">
        <f t="shared" ref="F18:F19" si="13">SUM(D18:E18)*30%</f>
        <v>1440</v>
      </c>
      <c r="G18" s="9">
        <f t="shared" ref="G18:G19" si="14">SUM(D18:E18)*15%</f>
        <v>720</v>
      </c>
      <c r="H18" s="8">
        <f t="shared" ref="H18:H19" si="15">(D18+E18)*20%</f>
        <v>960</v>
      </c>
      <c r="I18" s="8">
        <f t="shared" ref="I18:I19" si="16">SUM(D18:H18)</f>
        <v>7920</v>
      </c>
      <c r="J18" s="9">
        <f t="shared" ref="J18:J19" si="17">I18*22%</f>
        <v>1742.4</v>
      </c>
    </row>
    <row r="19" spans="1:14" s="10" customFormat="1" ht="15" customHeight="1">
      <c r="A19" s="6" t="s">
        <v>38</v>
      </c>
      <c r="B19" s="7">
        <v>1</v>
      </c>
      <c r="C19" s="8">
        <v>3723</v>
      </c>
      <c r="D19" s="8">
        <v>4000</v>
      </c>
      <c r="E19" s="8">
        <f t="shared" si="12"/>
        <v>800</v>
      </c>
      <c r="F19" s="9">
        <f t="shared" si="13"/>
        <v>1440</v>
      </c>
      <c r="G19" s="9">
        <f t="shared" si="14"/>
        <v>720</v>
      </c>
      <c r="H19" s="8">
        <f t="shared" si="15"/>
        <v>960</v>
      </c>
      <c r="I19" s="8">
        <f t="shared" si="16"/>
        <v>7920</v>
      </c>
      <c r="J19" s="9">
        <f t="shared" si="17"/>
        <v>1742.4</v>
      </c>
    </row>
    <row r="20" spans="1:14" ht="15" customHeight="1">
      <c r="A20" s="6" t="s">
        <v>39</v>
      </c>
      <c r="B20" s="7">
        <v>1</v>
      </c>
      <c r="C20" s="8">
        <v>3723</v>
      </c>
      <c r="D20" s="8">
        <v>4000</v>
      </c>
      <c r="E20" s="8">
        <f t="shared" ref="E20:E21" si="18">D20*20%</f>
        <v>800</v>
      </c>
      <c r="F20" s="9">
        <f t="shared" ref="F20:F21" si="19">SUM(D20:E20)*30%</f>
        <v>1440</v>
      </c>
      <c r="G20" s="9">
        <f t="shared" ref="G20:G21" si="20">SUM(D20:E20)*15%</f>
        <v>720</v>
      </c>
      <c r="H20" s="8">
        <f t="shared" ref="H20:H21" si="21">(D20+E20)*20%</f>
        <v>960</v>
      </c>
      <c r="I20" s="8">
        <f t="shared" ref="I20:I21" si="22">SUM(D20:H20)</f>
        <v>7920</v>
      </c>
      <c r="J20" s="9">
        <f t="shared" ref="J20:J21" si="23">I20*22%</f>
        <v>1742.4</v>
      </c>
    </row>
    <row r="21" spans="1:14" s="10" customFormat="1" ht="15" customHeight="1">
      <c r="A21" s="6" t="s">
        <v>40</v>
      </c>
      <c r="B21" s="7">
        <v>1</v>
      </c>
      <c r="C21" s="8">
        <v>3723</v>
      </c>
      <c r="D21" s="8">
        <v>4000</v>
      </c>
      <c r="E21" s="8">
        <f t="shared" si="18"/>
        <v>800</v>
      </c>
      <c r="F21" s="9">
        <f t="shared" si="19"/>
        <v>1440</v>
      </c>
      <c r="G21" s="9">
        <f t="shared" si="20"/>
        <v>720</v>
      </c>
      <c r="H21" s="8">
        <f t="shared" si="21"/>
        <v>960</v>
      </c>
      <c r="I21" s="8">
        <f t="shared" si="22"/>
        <v>7920</v>
      </c>
      <c r="J21" s="9">
        <f t="shared" si="23"/>
        <v>1742.4</v>
      </c>
    </row>
    <row r="22" spans="1:14" ht="15" customHeight="1">
      <c r="A22" s="11" t="s">
        <v>11</v>
      </c>
      <c r="B22" s="12">
        <f>SUM(B11:B21)</f>
        <v>11</v>
      </c>
      <c r="C22" s="11"/>
      <c r="D22" s="13">
        <f t="shared" ref="D22:J22" si="24">SUM(D11:D21)</f>
        <v>44000</v>
      </c>
      <c r="E22" s="13">
        <f t="shared" si="24"/>
        <v>8800</v>
      </c>
      <c r="F22" s="13">
        <f t="shared" si="24"/>
        <v>15840</v>
      </c>
      <c r="G22" s="13">
        <f t="shared" si="24"/>
        <v>7920</v>
      </c>
      <c r="H22" s="13">
        <f t="shared" si="24"/>
        <v>10560</v>
      </c>
      <c r="I22" s="13">
        <f t="shared" si="24"/>
        <v>87120</v>
      </c>
      <c r="J22" s="13">
        <f t="shared" si="24"/>
        <v>19166.400000000001</v>
      </c>
    </row>
    <row r="23" spans="1:14" ht="15" customHeight="1">
      <c r="A23" s="14"/>
      <c r="B23" s="15"/>
      <c r="C23" s="14"/>
      <c r="D23" s="16"/>
      <c r="E23" s="16"/>
      <c r="F23" s="16"/>
      <c r="G23" s="16"/>
      <c r="H23" s="16"/>
      <c r="I23" s="16"/>
      <c r="J23" s="16"/>
    </row>
    <row r="24" spans="1:14" ht="15.75">
      <c r="A24" s="35" t="s">
        <v>0</v>
      </c>
      <c r="B24" s="35"/>
      <c r="C24" s="35"/>
      <c r="D24" s="35"/>
      <c r="E24" s="35"/>
      <c r="F24" s="35"/>
      <c r="G24" s="35"/>
      <c r="H24" s="35"/>
      <c r="I24" s="35"/>
      <c r="J24" s="2"/>
      <c r="K24" s="2"/>
      <c r="L24" s="2"/>
      <c r="M24" s="2"/>
      <c r="N24" s="3"/>
    </row>
    <row r="25" spans="1:14" ht="15.75">
      <c r="A25" s="31" t="s">
        <v>23</v>
      </c>
      <c r="B25" s="31"/>
      <c r="C25" s="31"/>
      <c r="D25" s="31"/>
      <c r="E25" s="31"/>
      <c r="F25" s="31"/>
      <c r="G25" s="31"/>
      <c r="H25" s="31"/>
      <c r="I25" s="31"/>
      <c r="J25" s="2"/>
      <c r="K25" s="2"/>
      <c r="L25" s="2"/>
      <c r="M25" s="3"/>
    </row>
    <row r="26" spans="1:14" ht="15.75">
      <c r="A26" s="31" t="s">
        <v>1</v>
      </c>
      <c r="B26" s="31"/>
      <c r="C26" s="31"/>
      <c r="D26" s="31"/>
      <c r="E26" s="31"/>
      <c r="F26" s="31"/>
      <c r="G26" s="31"/>
      <c r="H26" s="31"/>
      <c r="I26" s="31"/>
      <c r="L26" s="4"/>
      <c r="M26" s="5"/>
    </row>
    <row r="27" spans="1:14" ht="7.5" customHeight="1">
      <c r="A27" s="22"/>
      <c r="B27" s="22"/>
      <c r="C27" s="22"/>
      <c r="D27" s="22"/>
      <c r="E27" s="22"/>
      <c r="F27" s="22"/>
      <c r="G27" s="22"/>
      <c r="H27" s="22"/>
      <c r="I27" s="22"/>
      <c r="L27" s="4"/>
      <c r="M27" s="5"/>
    </row>
    <row r="28" spans="1:14" ht="15" customHeight="1">
      <c r="A28" s="30" t="s">
        <v>2</v>
      </c>
      <c r="B28" s="30" t="s">
        <v>3</v>
      </c>
      <c r="C28" s="30" t="s">
        <v>4</v>
      </c>
      <c r="D28" s="30" t="s">
        <v>5</v>
      </c>
      <c r="E28" s="30" t="s">
        <v>6</v>
      </c>
      <c r="F28" s="30" t="s">
        <v>7</v>
      </c>
      <c r="G28" s="30" t="s">
        <v>8</v>
      </c>
      <c r="H28" s="30" t="s">
        <v>17</v>
      </c>
      <c r="I28" s="30" t="s">
        <v>9</v>
      </c>
      <c r="J28" s="30" t="s">
        <v>10</v>
      </c>
    </row>
    <row r="29" spans="1:14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4" ht="42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4" s="10" customFormat="1" ht="15" customHeight="1">
      <c r="A31" s="6" t="s">
        <v>30</v>
      </c>
      <c r="B31" s="7">
        <v>1</v>
      </c>
      <c r="C31" s="8">
        <v>3723</v>
      </c>
      <c r="D31" s="8">
        <v>3735</v>
      </c>
      <c r="E31" s="8">
        <f t="shared" ref="E31:E41" si="25">D31*20%</f>
        <v>747</v>
      </c>
      <c r="F31" s="9">
        <f t="shared" ref="F31:F41" si="26">SUM(D31:E31)*30%</f>
        <v>1344.6</v>
      </c>
      <c r="G31" s="9">
        <f t="shared" ref="G31:G41" si="27">SUM(D31:E31)*15%</f>
        <v>672.3</v>
      </c>
      <c r="H31" s="8">
        <f t="shared" ref="H31:H41" si="28">(D31+E31)*20%</f>
        <v>896.40000000000009</v>
      </c>
      <c r="I31" s="8">
        <f t="shared" ref="I31:I41" si="29">SUM(D31:H31)</f>
        <v>7395.3000000000011</v>
      </c>
      <c r="J31" s="9">
        <f t="shared" ref="J31:J41" si="30">I31*22%</f>
        <v>1626.9660000000003</v>
      </c>
    </row>
    <row r="32" spans="1:14" ht="15" customHeight="1">
      <c r="A32" s="6" t="s">
        <v>31</v>
      </c>
      <c r="B32" s="7">
        <v>1</v>
      </c>
      <c r="C32" s="8">
        <v>3723</v>
      </c>
      <c r="D32" s="8">
        <v>3735</v>
      </c>
      <c r="E32" s="8">
        <f t="shared" si="25"/>
        <v>747</v>
      </c>
      <c r="F32" s="9">
        <f t="shared" si="26"/>
        <v>1344.6</v>
      </c>
      <c r="G32" s="9">
        <f t="shared" si="27"/>
        <v>672.3</v>
      </c>
      <c r="H32" s="8">
        <f t="shared" si="28"/>
        <v>896.40000000000009</v>
      </c>
      <c r="I32" s="8">
        <f t="shared" si="29"/>
        <v>7395.3000000000011</v>
      </c>
      <c r="J32" s="9">
        <f t="shared" si="30"/>
        <v>1626.9660000000003</v>
      </c>
    </row>
    <row r="33" spans="1:14" s="10" customFormat="1" ht="15" customHeight="1">
      <c r="A33" s="6" t="s">
        <v>32</v>
      </c>
      <c r="B33" s="7">
        <v>1</v>
      </c>
      <c r="C33" s="8">
        <v>3723</v>
      </c>
      <c r="D33" s="8">
        <v>3735</v>
      </c>
      <c r="E33" s="8">
        <f t="shared" si="25"/>
        <v>747</v>
      </c>
      <c r="F33" s="9">
        <f t="shared" si="26"/>
        <v>1344.6</v>
      </c>
      <c r="G33" s="9">
        <f t="shared" si="27"/>
        <v>672.3</v>
      </c>
      <c r="H33" s="8">
        <f t="shared" si="28"/>
        <v>896.40000000000009</v>
      </c>
      <c r="I33" s="8">
        <f t="shared" si="29"/>
        <v>7395.3000000000011</v>
      </c>
      <c r="J33" s="9">
        <f t="shared" si="30"/>
        <v>1626.9660000000003</v>
      </c>
    </row>
    <row r="34" spans="1:14" ht="15" customHeight="1">
      <c r="A34" s="6" t="s">
        <v>33</v>
      </c>
      <c r="B34" s="7">
        <v>1</v>
      </c>
      <c r="C34" s="8">
        <v>3723</v>
      </c>
      <c r="D34" s="8">
        <v>3735</v>
      </c>
      <c r="E34" s="8">
        <f t="shared" si="25"/>
        <v>747</v>
      </c>
      <c r="F34" s="9">
        <f t="shared" si="26"/>
        <v>1344.6</v>
      </c>
      <c r="G34" s="9">
        <f t="shared" si="27"/>
        <v>672.3</v>
      </c>
      <c r="H34" s="8">
        <f t="shared" si="28"/>
        <v>896.40000000000009</v>
      </c>
      <c r="I34" s="8">
        <f t="shared" si="29"/>
        <v>7395.3000000000011</v>
      </c>
      <c r="J34" s="9">
        <f t="shared" si="30"/>
        <v>1626.9660000000003</v>
      </c>
    </row>
    <row r="35" spans="1:14" s="10" customFormat="1" ht="15" customHeight="1">
      <c r="A35" s="6" t="s">
        <v>34</v>
      </c>
      <c r="B35" s="7">
        <v>1</v>
      </c>
      <c r="C35" s="8">
        <v>3723</v>
      </c>
      <c r="D35" s="8">
        <v>3735</v>
      </c>
      <c r="E35" s="8">
        <f t="shared" si="25"/>
        <v>747</v>
      </c>
      <c r="F35" s="9">
        <f t="shared" si="26"/>
        <v>1344.6</v>
      </c>
      <c r="G35" s="9">
        <f t="shared" si="27"/>
        <v>672.3</v>
      </c>
      <c r="H35" s="8">
        <f t="shared" si="28"/>
        <v>896.40000000000009</v>
      </c>
      <c r="I35" s="8">
        <f t="shared" si="29"/>
        <v>7395.3000000000011</v>
      </c>
      <c r="J35" s="9">
        <f t="shared" si="30"/>
        <v>1626.9660000000003</v>
      </c>
    </row>
    <row r="36" spans="1:14" ht="15" customHeight="1">
      <c r="A36" s="6" t="s">
        <v>35</v>
      </c>
      <c r="B36" s="7">
        <v>1</v>
      </c>
      <c r="C36" s="8">
        <v>3723</v>
      </c>
      <c r="D36" s="8">
        <v>3735</v>
      </c>
      <c r="E36" s="8">
        <f t="shared" si="25"/>
        <v>747</v>
      </c>
      <c r="F36" s="9">
        <f t="shared" si="26"/>
        <v>1344.6</v>
      </c>
      <c r="G36" s="9">
        <f t="shared" si="27"/>
        <v>672.3</v>
      </c>
      <c r="H36" s="8">
        <f t="shared" si="28"/>
        <v>896.40000000000009</v>
      </c>
      <c r="I36" s="8">
        <f t="shared" si="29"/>
        <v>7395.3000000000011</v>
      </c>
      <c r="J36" s="9">
        <f t="shared" si="30"/>
        <v>1626.9660000000003</v>
      </c>
    </row>
    <row r="37" spans="1:14" s="10" customFormat="1" ht="15" customHeight="1">
      <c r="A37" s="6" t="s">
        <v>36</v>
      </c>
      <c r="B37" s="7">
        <v>1</v>
      </c>
      <c r="C37" s="8">
        <v>3723</v>
      </c>
      <c r="D37" s="8">
        <v>3735</v>
      </c>
      <c r="E37" s="8">
        <f t="shared" si="25"/>
        <v>747</v>
      </c>
      <c r="F37" s="9">
        <f t="shared" si="26"/>
        <v>1344.6</v>
      </c>
      <c r="G37" s="9">
        <f t="shared" si="27"/>
        <v>672.3</v>
      </c>
      <c r="H37" s="8">
        <f t="shared" si="28"/>
        <v>896.40000000000009</v>
      </c>
      <c r="I37" s="8">
        <f t="shared" si="29"/>
        <v>7395.3000000000011</v>
      </c>
      <c r="J37" s="9">
        <f t="shared" si="30"/>
        <v>1626.9660000000003</v>
      </c>
    </row>
    <row r="38" spans="1:14" ht="15" customHeight="1">
      <c r="A38" s="6" t="s">
        <v>37</v>
      </c>
      <c r="B38" s="7">
        <v>1</v>
      </c>
      <c r="C38" s="8">
        <v>3723</v>
      </c>
      <c r="D38" s="8">
        <v>3735</v>
      </c>
      <c r="E38" s="8">
        <f t="shared" si="25"/>
        <v>747</v>
      </c>
      <c r="F38" s="9">
        <f t="shared" si="26"/>
        <v>1344.6</v>
      </c>
      <c r="G38" s="9">
        <f t="shared" si="27"/>
        <v>672.3</v>
      </c>
      <c r="H38" s="8">
        <f t="shared" si="28"/>
        <v>896.40000000000009</v>
      </c>
      <c r="I38" s="8">
        <f t="shared" si="29"/>
        <v>7395.3000000000011</v>
      </c>
      <c r="J38" s="9">
        <f t="shared" si="30"/>
        <v>1626.9660000000003</v>
      </c>
    </row>
    <row r="39" spans="1:14" s="10" customFormat="1" ht="15" customHeight="1">
      <c r="A39" s="6" t="s">
        <v>38</v>
      </c>
      <c r="B39" s="7">
        <v>1</v>
      </c>
      <c r="C39" s="8">
        <v>3723</v>
      </c>
      <c r="D39" s="8">
        <v>3735</v>
      </c>
      <c r="E39" s="8">
        <f t="shared" si="25"/>
        <v>747</v>
      </c>
      <c r="F39" s="9">
        <f t="shared" si="26"/>
        <v>1344.6</v>
      </c>
      <c r="G39" s="9">
        <f t="shared" si="27"/>
        <v>672.3</v>
      </c>
      <c r="H39" s="8">
        <f t="shared" si="28"/>
        <v>896.40000000000009</v>
      </c>
      <c r="I39" s="8">
        <f t="shared" si="29"/>
        <v>7395.3000000000011</v>
      </c>
      <c r="J39" s="9">
        <f t="shared" si="30"/>
        <v>1626.9660000000003</v>
      </c>
    </row>
    <row r="40" spans="1:14" ht="15" customHeight="1">
      <c r="A40" s="6" t="s">
        <v>39</v>
      </c>
      <c r="B40" s="7">
        <v>1</v>
      </c>
      <c r="C40" s="8">
        <v>3723</v>
      </c>
      <c r="D40" s="8">
        <v>3735</v>
      </c>
      <c r="E40" s="8">
        <f t="shared" si="25"/>
        <v>747</v>
      </c>
      <c r="F40" s="9">
        <f t="shared" si="26"/>
        <v>1344.6</v>
      </c>
      <c r="G40" s="9">
        <f t="shared" si="27"/>
        <v>672.3</v>
      </c>
      <c r="H40" s="8">
        <f t="shared" si="28"/>
        <v>896.40000000000009</v>
      </c>
      <c r="I40" s="8">
        <f t="shared" si="29"/>
        <v>7395.3000000000011</v>
      </c>
      <c r="J40" s="9">
        <f t="shared" si="30"/>
        <v>1626.9660000000003</v>
      </c>
    </row>
    <row r="41" spans="1:14" s="10" customFormat="1" ht="15" customHeight="1">
      <c r="A41" s="6" t="s">
        <v>40</v>
      </c>
      <c r="B41" s="7">
        <v>1</v>
      </c>
      <c r="C41" s="8">
        <v>3723</v>
      </c>
      <c r="D41" s="8">
        <v>3735</v>
      </c>
      <c r="E41" s="8">
        <f t="shared" si="25"/>
        <v>747</v>
      </c>
      <c r="F41" s="9">
        <f t="shared" si="26"/>
        <v>1344.6</v>
      </c>
      <c r="G41" s="9">
        <f t="shared" si="27"/>
        <v>672.3</v>
      </c>
      <c r="H41" s="8">
        <f t="shared" si="28"/>
        <v>896.40000000000009</v>
      </c>
      <c r="I41" s="8">
        <f t="shared" si="29"/>
        <v>7395.3000000000011</v>
      </c>
      <c r="J41" s="9">
        <f t="shared" si="30"/>
        <v>1626.9660000000003</v>
      </c>
    </row>
    <row r="42" spans="1:14" ht="15" customHeight="1">
      <c r="A42" s="11" t="s">
        <v>11</v>
      </c>
      <c r="B42" s="12">
        <f>SUM(B31:B41)</f>
        <v>11</v>
      </c>
      <c r="C42" s="11"/>
      <c r="D42" s="13">
        <f t="shared" ref="D42:J42" si="31">SUM(D31:D41)</f>
        <v>41085</v>
      </c>
      <c r="E42" s="13">
        <f t="shared" si="31"/>
        <v>8217</v>
      </c>
      <c r="F42" s="13">
        <f t="shared" si="31"/>
        <v>14790.600000000002</v>
      </c>
      <c r="G42" s="13">
        <f t="shared" si="31"/>
        <v>7395.3000000000011</v>
      </c>
      <c r="H42" s="13">
        <f t="shared" si="31"/>
        <v>9860.3999999999978</v>
      </c>
      <c r="I42" s="13">
        <f t="shared" si="31"/>
        <v>81348.300000000017</v>
      </c>
      <c r="J42" s="13">
        <f t="shared" si="31"/>
        <v>17896.626000000004</v>
      </c>
    </row>
    <row r="43" spans="1:14" ht="104.25" customHeight="1">
      <c r="A43" s="17"/>
      <c r="C43" s="18"/>
      <c r="D43" s="18"/>
      <c r="E43" s="18"/>
      <c r="F43" s="18"/>
      <c r="G43" s="18"/>
      <c r="H43" s="18"/>
    </row>
    <row r="44" spans="1:14" ht="15.75">
      <c r="A44" s="35" t="s">
        <v>0</v>
      </c>
      <c r="B44" s="35"/>
      <c r="C44" s="35"/>
      <c r="D44" s="35"/>
      <c r="E44" s="35"/>
      <c r="F44" s="35"/>
      <c r="G44" s="35"/>
      <c r="H44" s="35"/>
      <c r="I44" s="35"/>
      <c r="J44" s="2"/>
      <c r="K44" s="2"/>
      <c r="L44" s="2"/>
      <c r="M44" s="2"/>
      <c r="N44" s="3"/>
    </row>
    <row r="45" spans="1:14" ht="15.75">
      <c r="A45" s="31" t="s">
        <v>24</v>
      </c>
      <c r="B45" s="31"/>
      <c r="C45" s="31"/>
      <c r="D45" s="31"/>
      <c r="E45" s="31"/>
      <c r="F45" s="31"/>
      <c r="G45" s="31"/>
      <c r="H45" s="31"/>
      <c r="I45" s="31"/>
      <c r="J45" s="2"/>
      <c r="K45" s="2"/>
      <c r="L45" s="2"/>
      <c r="M45" s="3"/>
    </row>
    <row r="46" spans="1:14" ht="15.75">
      <c r="A46" s="31" t="s">
        <v>1</v>
      </c>
      <c r="B46" s="31"/>
      <c r="C46" s="31"/>
      <c r="D46" s="31"/>
      <c r="E46" s="31"/>
      <c r="F46" s="31"/>
      <c r="G46" s="31"/>
      <c r="H46" s="31"/>
      <c r="I46" s="31"/>
      <c r="L46" s="4"/>
      <c r="M46" s="5"/>
    </row>
    <row r="47" spans="1:14" ht="7.5" customHeight="1">
      <c r="A47" s="22"/>
      <c r="B47" s="22"/>
      <c r="C47" s="22"/>
      <c r="D47" s="22"/>
      <c r="E47" s="22"/>
      <c r="F47" s="22"/>
      <c r="G47" s="22"/>
      <c r="H47" s="22"/>
      <c r="I47" s="22"/>
      <c r="L47" s="4"/>
      <c r="M47" s="5"/>
    </row>
    <row r="48" spans="1:14" ht="15" customHeight="1">
      <c r="A48" s="30" t="s">
        <v>2</v>
      </c>
      <c r="B48" s="30" t="s">
        <v>3</v>
      </c>
      <c r="C48" s="30" t="s">
        <v>4</v>
      </c>
      <c r="D48" s="30" t="s">
        <v>5</v>
      </c>
      <c r="E48" s="30" t="s">
        <v>6</v>
      </c>
      <c r="F48" s="30" t="s">
        <v>7</v>
      </c>
      <c r="G48" s="30" t="s">
        <v>8</v>
      </c>
      <c r="H48" s="30" t="s">
        <v>17</v>
      </c>
      <c r="I48" s="30" t="s">
        <v>9</v>
      </c>
      <c r="J48" s="30" t="s">
        <v>10</v>
      </c>
    </row>
    <row r="49" spans="1:14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4" ht="4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4" s="10" customFormat="1" ht="15" customHeight="1">
      <c r="A51" s="6" t="s">
        <v>30</v>
      </c>
      <c r="B51" s="7">
        <v>1</v>
      </c>
      <c r="C51" s="8">
        <v>3723</v>
      </c>
      <c r="D51" s="8">
        <v>4000</v>
      </c>
      <c r="E51" s="8">
        <f t="shared" ref="E51:E61" si="32">D51*20%</f>
        <v>800</v>
      </c>
      <c r="F51" s="9">
        <f t="shared" ref="F51:F61" si="33">SUM(D51:E51)*30%</f>
        <v>1440</v>
      </c>
      <c r="G51" s="9">
        <f t="shared" ref="G51:G61" si="34">SUM(D51:E51)*15%</f>
        <v>720</v>
      </c>
      <c r="H51" s="8">
        <f t="shared" ref="H51:H61" si="35">(D51+E51)*20%</f>
        <v>960</v>
      </c>
      <c r="I51" s="8">
        <f t="shared" ref="I51:I61" si="36">SUM(D51:H51)</f>
        <v>7920</v>
      </c>
      <c r="J51" s="9">
        <f t="shared" ref="J51:J61" si="37">I51*22%</f>
        <v>1742.4</v>
      </c>
    </row>
    <row r="52" spans="1:14" ht="15" customHeight="1">
      <c r="A52" s="6" t="s">
        <v>31</v>
      </c>
      <c r="B52" s="7">
        <v>1</v>
      </c>
      <c r="C52" s="8">
        <v>3723</v>
      </c>
      <c r="D52" s="8">
        <v>4000</v>
      </c>
      <c r="E52" s="8">
        <f t="shared" si="32"/>
        <v>800</v>
      </c>
      <c r="F52" s="9">
        <f t="shared" si="33"/>
        <v>1440</v>
      </c>
      <c r="G52" s="9">
        <f t="shared" si="34"/>
        <v>720</v>
      </c>
      <c r="H52" s="8">
        <f t="shared" si="35"/>
        <v>960</v>
      </c>
      <c r="I52" s="8">
        <f t="shared" si="36"/>
        <v>7920</v>
      </c>
      <c r="J52" s="9">
        <f t="shared" si="37"/>
        <v>1742.4</v>
      </c>
    </row>
    <row r="53" spans="1:14" s="10" customFormat="1" ht="15" customHeight="1">
      <c r="A53" s="6" t="s">
        <v>32</v>
      </c>
      <c r="B53" s="7">
        <v>1</v>
      </c>
      <c r="C53" s="8">
        <v>3723</v>
      </c>
      <c r="D53" s="8">
        <v>4000</v>
      </c>
      <c r="E53" s="8">
        <f t="shared" si="32"/>
        <v>800</v>
      </c>
      <c r="F53" s="9">
        <f t="shared" si="33"/>
        <v>1440</v>
      </c>
      <c r="G53" s="9">
        <f t="shared" si="34"/>
        <v>720</v>
      </c>
      <c r="H53" s="8">
        <f t="shared" si="35"/>
        <v>960</v>
      </c>
      <c r="I53" s="8">
        <f t="shared" si="36"/>
        <v>7920</v>
      </c>
      <c r="J53" s="9">
        <f t="shared" si="37"/>
        <v>1742.4</v>
      </c>
    </row>
    <row r="54" spans="1:14" ht="15" customHeight="1">
      <c r="A54" s="6" t="s">
        <v>33</v>
      </c>
      <c r="B54" s="7">
        <v>1</v>
      </c>
      <c r="C54" s="8">
        <v>3723</v>
      </c>
      <c r="D54" s="8">
        <v>4000</v>
      </c>
      <c r="E54" s="8">
        <f t="shared" si="32"/>
        <v>800</v>
      </c>
      <c r="F54" s="9">
        <f t="shared" si="33"/>
        <v>1440</v>
      </c>
      <c r="G54" s="9">
        <f t="shared" si="34"/>
        <v>720</v>
      </c>
      <c r="H54" s="8">
        <f t="shared" si="35"/>
        <v>960</v>
      </c>
      <c r="I54" s="8">
        <f t="shared" si="36"/>
        <v>7920</v>
      </c>
      <c r="J54" s="9">
        <f t="shared" si="37"/>
        <v>1742.4</v>
      </c>
    </row>
    <row r="55" spans="1:14" s="10" customFormat="1" ht="15" customHeight="1">
      <c r="A55" s="6" t="s">
        <v>34</v>
      </c>
      <c r="B55" s="7">
        <v>1</v>
      </c>
      <c r="C55" s="8">
        <v>3723</v>
      </c>
      <c r="D55" s="8">
        <v>4000</v>
      </c>
      <c r="E55" s="8">
        <f t="shared" si="32"/>
        <v>800</v>
      </c>
      <c r="F55" s="9">
        <f t="shared" si="33"/>
        <v>1440</v>
      </c>
      <c r="G55" s="9">
        <f t="shared" si="34"/>
        <v>720</v>
      </c>
      <c r="H55" s="8">
        <f t="shared" si="35"/>
        <v>960</v>
      </c>
      <c r="I55" s="8">
        <f t="shared" si="36"/>
        <v>7920</v>
      </c>
      <c r="J55" s="9">
        <f t="shared" si="37"/>
        <v>1742.4</v>
      </c>
    </row>
    <row r="56" spans="1:14" ht="15" customHeight="1">
      <c r="A56" s="6" t="s">
        <v>35</v>
      </c>
      <c r="B56" s="7">
        <v>1</v>
      </c>
      <c r="C56" s="8">
        <v>3723</v>
      </c>
      <c r="D56" s="8">
        <v>4000</v>
      </c>
      <c r="E56" s="8">
        <f t="shared" si="32"/>
        <v>800</v>
      </c>
      <c r="F56" s="9">
        <f t="shared" si="33"/>
        <v>1440</v>
      </c>
      <c r="G56" s="9">
        <f t="shared" si="34"/>
        <v>720</v>
      </c>
      <c r="H56" s="8">
        <f t="shared" si="35"/>
        <v>960</v>
      </c>
      <c r="I56" s="8">
        <f t="shared" si="36"/>
        <v>7920</v>
      </c>
      <c r="J56" s="9">
        <f t="shared" si="37"/>
        <v>1742.4</v>
      </c>
    </row>
    <row r="57" spans="1:14" s="10" customFormat="1" ht="15" customHeight="1">
      <c r="A57" s="6" t="s">
        <v>36</v>
      </c>
      <c r="B57" s="7">
        <v>1</v>
      </c>
      <c r="C57" s="8">
        <v>3723</v>
      </c>
      <c r="D57" s="8">
        <v>4000</v>
      </c>
      <c r="E57" s="8">
        <f t="shared" si="32"/>
        <v>800</v>
      </c>
      <c r="F57" s="9">
        <f t="shared" si="33"/>
        <v>1440</v>
      </c>
      <c r="G57" s="9">
        <f t="shared" si="34"/>
        <v>720</v>
      </c>
      <c r="H57" s="8">
        <f t="shared" si="35"/>
        <v>960</v>
      </c>
      <c r="I57" s="8">
        <f t="shared" si="36"/>
        <v>7920</v>
      </c>
      <c r="J57" s="9">
        <f t="shared" si="37"/>
        <v>1742.4</v>
      </c>
    </row>
    <row r="58" spans="1:14" ht="15" customHeight="1">
      <c r="A58" s="6" t="s">
        <v>37</v>
      </c>
      <c r="B58" s="7">
        <v>1</v>
      </c>
      <c r="C58" s="8">
        <v>3723</v>
      </c>
      <c r="D58" s="8">
        <v>4000</v>
      </c>
      <c r="E58" s="8">
        <f t="shared" si="32"/>
        <v>800</v>
      </c>
      <c r="F58" s="9">
        <f t="shared" si="33"/>
        <v>1440</v>
      </c>
      <c r="G58" s="9">
        <f t="shared" si="34"/>
        <v>720</v>
      </c>
      <c r="H58" s="8">
        <f t="shared" si="35"/>
        <v>960</v>
      </c>
      <c r="I58" s="8">
        <f t="shared" si="36"/>
        <v>7920</v>
      </c>
      <c r="J58" s="9">
        <f t="shared" si="37"/>
        <v>1742.4</v>
      </c>
    </row>
    <row r="59" spans="1:14" s="10" customFormat="1" ht="15" customHeight="1">
      <c r="A59" s="6" t="s">
        <v>38</v>
      </c>
      <c r="B59" s="7">
        <v>1</v>
      </c>
      <c r="C59" s="8">
        <v>3723</v>
      </c>
      <c r="D59" s="8">
        <v>4000</v>
      </c>
      <c r="E59" s="8">
        <f t="shared" si="32"/>
        <v>800</v>
      </c>
      <c r="F59" s="9">
        <f t="shared" si="33"/>
        <v>1440</v>
      </c>
      <c r="G59" s="9">
        <f t="shared" si="34"/>
        <v>720</v>
      </c>
      <c r="H59" s="8">
        <f t="shared" si="35"/>
        <v>960</v>
      </c>
      <c r="I59" s="8">
        <f t="shared" si="36"/>
        <v>7920</v>
      </c>
      <c r="J59" s="9">
        <f t="shared" si="37"/>
        <v>1742.4</v>
      </c>
    </row>
    <row r="60" spans="1:14" ht="15" customHeight="1">
      <c r="A60" s="6" t="s">
        <v>39</v>
      </c>
      <c r="B60" s="7">
        <v>1</v>
      </c>
      <c r="C60" s="8">
        <v>3723</v>
      </c>
      <c r="D60" s="8">
        <v>4000</v>
      </c>
      <c r="E60" s="8">
        <f t="shared" si="32"/>
        <v>800</v>
      </c>
      <c r="F60" s="9">
        <f t="shared" si="33"/>
        <v>1440</v>
      </c>
      <c r="G60" s="9">
        <f t="shared" si="34"/>
        <v>720</v>
      </c>
      <c r="H60" s="8">
        <f t="shared" si="35"/>
        <v>960</v>
      </c>
      <c r="I60" s="8">
        <f t="shared" si="36"/>
        <v>7920</v>
      </c>
      <c r="J60" s="9">
        <f t="shared" si="37"/>
        <v>1742.4</v>
      </c>
    </row>
    <row r="61" spans="1:14" s="10" customFormat="1" ht="15" customHeight="1">
      <c r="A61" s="6" t="s">
        <v>40</v>
      </c>
      <c r="B61" s="7">
        <v>1</v>
      </c>
      <c r="C61" s="8">
        <v>3723</v>
      </c>
      <c r="D61" s="8">
        <v>4000</v>
      </c>
      <c r="E61" s="8">
        <f t="shared" si="32"/>
        <v>800</v>
      </c>
      <c r="F61" s="9">
        <f t="shared" si="33"/>
        <v>1440</v>
      </c>
      <c r="G61" s="9">
        <f t="shared" si="34"/>
        <v>720</v>
      </c>
      <c r="H61" s="8">
        <f t="shared" si="35"/>
        <v>960</v>
      </c>
      <c r="I61" s="8">
        <f t="shared" si="36"/>
        <v>7920</v>
      </c>
      <c r="J61" s="9">
        <f t="shared" si="37"/>
        <v>1742.4</v>
      </c>
    </row>
    <row r="62" spans="1:14" ht="15" customHeight="1">
      <c r="A62" s="11" t="s">
        <v>11</v>
      </c>
      <c r="B62" s="12">
        <f>SUM(B51:B61)</f>
        <v>11</v>
      </c>
      <c r="C62" s="11"/>
      <c r="D62" s="13">
        <f t="shared" ref="D62:J62" si="38">SUM(D51:D61)</f>
        <v>44000</v>
      </c>
      <c r="E62" s="13">
        <f t="shared" si="38"/>
        <v>8800</v>
      </c>
      <c r="F62" s="13">
        <f t="shared" si="38"/>
        <v>15840</v>
      </c>
      <c r="G62" s="13">
        <f t="shared" si="38"/>
        <v>7920</v>
      </c>
      <c r="H62" s="13">
        <f t="shared" si="38"/>
        <v>10560</v>
      </c>
      <c r="I62" s="13">
        <f t="shared" si="38"/>
        <v>87120</v>
      </c>
      <c r="J62" s="13">
        <f t="shared" si="38"/>
        <v>19166.400000000001</v>
      </c>
    </row>
    <row r="63" spans="1:14" ht="15" customHeight="1">
      <c r="A63" s="14"/>
      <c r="B63" s="15"/>
      <c r="C63" s="14"/>
      <c r="D63" s="16"/>
      <c r="E63" s="16"/>
      <c r="F63" s="16"/>
      <c r="G63" s="16"/>
      <c r="H63" s="16"/>
      <c r="I63" s="16"/>
      <c r="J63" s="16"/>
    </row>
    <row r="64" spans="1:14" ht="15.75">
      <c r="A64" s="35" t="s">
        <v>0</v>
      </c>
      <c r="B64" s="35"/>
      <c r="C64" s="35"/>
      <c r="D64" s="35"/>
      <c r="E64" s="35"/>
      <c r="F64" s="35"/>
      <c r="G64" s="35"/>
      <c r="H64" s="35"/>
      <c r="I64" s="35"/>
      <c r="J64" s="2"/>
      <c r="K64" s="2"/>
      <c r="L64" s="2"/>
      <c r="M64" s="2"/>
      <c r="N64" s="3"/>
    </row>
    <row r="65" spans="1:13" ht="15.75">
      <c r="A65" s="31" t="s">
        <v>28</v>
      </c>
      <c r="B65" s="31"/>
      <c r="C65" s="31"/>
      <c r="D65" s="31"/>
      <c r="E65" s="31"/>
      <c r="F65" s="31"/>
      <c r="G65" s="31"/>
      <c r="H65" s="31"/>
      <c r="I65" s="31"/>
      <c r="J65" s="2"/>
      <c r="K65" s="2"/>
      <c r="L65" s="2"/>
      <c r="M65" s="3"/>
    </row>
    <row r="66" spans="1:13" ht="15.75">
      <c r="A66" s="31" t="s">
        <v>1</v>
      </c>
      <c r="B66" s="31"/>
      <c r="C66" s="31"/>
      <c r="D66" s="31"/>
      <c r="E66" s="31"/>
      <c r="F66" s="31"/>
      <c r="G66" s="31"/>
      <c r="H66" s="31"/>
      <c r="I66" s="31"/>
      <c r="L66" s="4"/>
      <c r="M66" s="5"/>
    </row>
    <row r="67" spans="1:13" ht="7.5" customHeight="1">
      <c r="A67" s="22"/>
      <c r="B67" s="22"/>
      <c r="C67" s="22"/>
      <c r="D67" s="22"/>
      <c r="E67" s="22"/>
      <c r="F67" s="22"/>
      <c r="G67" s="22"/>
      <c r="H67" s="22"/>
      <c r="I67" s="22"/>
      <c r="L67" s="4"/>
      <c r="M67" s="5"/>
    </row>
    <row r="68" spans="1:13" ht="15" customHeight="1">
      <c r="A68" s="30" t="s">
        <v>2</v>
      </c>
      <c r="B68" s="30" t="s">
        <v>3</v>
      </c>
      <c r="C68" s="30" t="s">
        <v>4</v>
      </c>
      <c r="D68" s="30" t="s">
        <v>5</v>
      </c>
      <c r="E68" s="30" t="s">
        <v>6</v>
      </c>
      <c r="F68" s="30" t="s">
        <v>12</v>
      </c>
      <c r="G68" s="30" t="s">
        <v>8</v>
      </c>
      <c r="H68" s="30" t="s">
        <v>17</v>
      </c>
      <c r="I68" s="30" t="s">
        <v>9</v>
      </c>
      <c r="J68" s="30" t="s">
        <v>10</v>
      </c>
    </row>
    <row r="69" spans="1:13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spans="1:13" ht="42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spans="1:13" s="10" customFormat="1" ht="15" customHeight="1">
      <c r="A71" s="6" t="s">
        <v>30</v>
      </c>
      <c r="B71" s="7">
        <v>1</v>
      </c>
      <c r="C71" s="8">
        <v>3723</v>
      </c>
      <c r="D71" s="8">
        <v>3735</v>
      </c>
      <c r="E71" s="8">
        <f t="shared" ref="E71:E81" si="39">D71*20%</f>
        <v>747</v>
      </c>
      <c r="F71" s="9">
        <f t="shared" ref="F71:F81" si="40">SUM(D71:E71)*30%</f>
        <v>1344.6</v>
      </c>
      <c r="G71" s="9">
        <f t="shared" ref="G71:G81" si="41">SUM(D71:E71)*15%</f>
        <v>672.3</v>
      </c>
      <c r="H71" s="8">
        <f t="shared" ref="H71:H81" si="42">(D71+E71)*20%</f>
        <v>896.40000000000009</v>
      </c>
      <c r="I71" s="8">
        <f t="shared" ref="I71:I81" si="43">SUM(D71:H71)</f>
        <v>7395.3000000000011</v>
      </c>
      <c r="J71" s="9">
        <f t="shared" ref="J71:J81" si="44">I71*22%</f>
        <v>1626.9660000000003</v>
      </c>
    </row>
    <row r="72" spans="1:13" ht="15" customHeight="1">
      <c r="A72" s="6" t="s">
        <v>31</v>
      </c>
      <c r="B72" s="7">
        <v>1</v>
      </c>
      <c r="C72" s="8">
        <v>3723</v>
      </c>
      <c r="D72" s="8">
        <v>3735</v>
      </c>
      <c r="E72" s="8">
        <f t="shared" si="39"/>
        <v>747</v>
      </c>
      <c r="F72" s="9">
        <f t="shared" si="40"/>
        <v>1344.6</v>
      </c>
      <c r="G72" s="9">
        <f t="shared" si="41"/>
        <v>672.3</v>
      </c>
      <c r="H72" s="8">
        <f t="shared" si="42"/>
        <v>896.40000000000009</v>
      </c>
      <c r="I72" s="8">
        <f t="shared" si="43"/>
        <v>7395.3000000000011</v>
      </c>
      <c r="J72" s="9">
        <f t="shared" si="44"/>
        <v>1626.9660000000003</v>
      </c>
    </row>
    <row r="73" spans="1:13" s="10" customFormat="1" ht="15" customHeight="1">
      <c r="A73" s="6" t="s">
        <v>32</v>
      </c>
      <c r="B73" s="7">
        <v>1</v>
      </c>
      <c r="C73" s="8">
        <v>3723</v>
      </c>
      <c r="D73" s="8">
        <v>3735</v>
      </c>
      <c r="E73" s="8">
        <f t="shared" si="39"/>
        <v>747</v>
      </c>
      <c r="F73" s="9">
        <f t="shared" si="40"/>
        <v>1344.6</v>
      </c>
      <c r="G73" s="9">
        <f t="shared" si="41"/>
        <v>672.3</v>
      </c>
      <c r="H73" s="8">
        <f t="shared" si="42"/>
        <v>896.40000000000009</v>
      </c>
      <c r="I73" s="8">
        <f t="shared" si="43"/>
        <v>7395.3000000000011</v>
      </c>
      <c r="J73" s="9">
        <f t="shared" si="44"/>
        <v>1626.9660000000003</v>
      </c>
    </row>
    <row r="74" spans="1:13" ht="15" customHeight="1">
      <c r="A74" s="6" t="s">
        <v>33</v>
      </c>
      <c r="B74" s="7">
        <v>1</v>
      </c>
      <c r="C74" s="8">
        <v>3723</v>
      </c>
      <c r="D74" s="8">
        <v>3735</v>
      </c>
      <c r="E74" s="8">
        <f t="shared" si="39"/>
        <v>747</v>
      </c>
      <c r="F74" s="9">
        <f t="shared" si="40"/>
        <v>1344.6</v>
      </c>
      <c r="G74" s="9">
        <f t="shared" si="41"/>
        <v>672.3</v>
      </c>
      <c r="H74" s="8">
        <f t="shared" si="42"/>
        <v>896.40000000000009</v>
      </c>
      <c r="I74" s="8">
        <f t="shared" si="43"/>
        <v>7395.3000000000011</v>
      </c>
      <c r="J74" s="9">
        <f t="shared" si="44"/>
        <v>1626.9660000000003</v>
      </c>
    </row>
    <row r="75" spans="1:13" s="10" customFormat="1" ht="15" customHeight="1">
      <c r="A75" s="6" t="s">
        <v>34</v>
      </c>
      <c r="B75" s="7">
        <v>1</v>
      </c>
      <c r="C75" s="8">
        <v>3723</v>
      </c>
      <c r="D75" s="8">
        <v>3735</v>
      </c>
      <c r="E75" s="8">
        <f t="shared" si="39"/>
        <v>747</v>
      </c>
      <c r="F75" s="9">
        <f t="shared" si="40"/>
        <v>1344.6</v>
      </c>
      <c r="G75" s="9">
        <f t="shared" si="41"/>
        <v>672.3</v>
      </c>
      <c r="H75" s="8">
        <f t="shared" si="42"/>
        <v>896.40000000000009</v>
      </c>
      <c r="I75" s="8">
        <f t="shared" si="43"/>
        <v>7395.3000000000011</v>
      </c>
      <c r="J75" s="9">
        <f t="shared" si="44"/>
        <v>1626.9660000000003</v>
      </c>
    </row>
    <row r="76" spans="1:13" ht="15" customHeight="1">
      <c r="A76" s="6" t="s">
        <v>35</v>
      </c>
      <c r="B76" s="7">
        <v>1</v>
      </c>
      <c r="C76" s="8">
        <v>3723</v>
      </c>
      <c r="D76" s="8">
        <v>3735</v>
      </c>
      <c r="E76" s="8">
        <f t="shared" si="39"/>
        <v>747</v>
      </c>
      <c r="F76" s="9">
        <f t="shared" si="40"/>
        <v>1344.6</v>
      </c>
      <c r="G76" s="9">
        <f t="shared" si="41"/>
        <v>672.3</v>
      </c>
      <c r="H76" s="8">
        <f t="shared" si="42"/>
        <v>896.40000000000009</v>
      </c>
      <c r="I76" s="8">
        <f t="shared" si="43"/>
        <v>7395.3000000000011</v>
      </c>
      <c r="J76" s="9">
        <f t="shared" si="44"/>
        <v>1626.9660000000003</v>
      </c>
    </row>
    <row r="77" spans="1:13" s="10" customFormat="1" ht="15" customHeight="1">
      <c r="A77" s="6" t="s">
        <v>36</v>
      </c>
      <c r="B77" s="7">
        <v>1</v>
      </c>
      <c r="C77" s="8">
        <v>3723</v>
      </c>
      <c r="D77" s="8">
        <v>3735</v>
      </c>
      <c r="E77" s="8">
        <f t="shared" si="39"/>
        <v>747</v>
      </c>
      <c r="F77" s="9">
        <f t="shared" si="40"/>
        <v>1344.6</v>
      </c>
      <c r="G77" s="9">
        <f t="shared" si="41"/>
        <v>672.3</v>
      </c>
      <c r="H77" s="8">
        <f t="shared" si="42"/>
        <v>896.40000000000009</v>
      </c>
      <c r="I77" s="8">
        <f t="shared" si="43"/>
        <v>7395.3000000000011</v>
      </c>
      <c r="J77" s="9">
        <f t="shared" si="44"/>
        <v>1626.9660000000003</v>
      </c>
    </row>
    <row r="78" spans="1:13" ht="15" customHeight="1">
      <c r="A78" s="6" t="s">
        <v>37</v>
      </c>
      <c r="B78" s="7">
        <v>1</v>
      </c>
      <c r="C78" s="8">
        <v>3723</v>
      </c>
      <c r="D78" s="8">
        <v>3735</v>
      </c>
      <c r="E78" s="8">
        <f t="shared" si="39"/>
        <v>747</v>
      </c>
      <c r="F78" s="9">
        <f t="shared" si="40"/>
        <v>1344.6</v>
      </c>
      <c r="G78" s="9">
        <f t="shared" si="41"/>
        <v>672.3</v>
      </c>
      <c r="H78" s="8">
        <f t="shared" si="42"/>
        <v>896.40000000000009</v>
      </c>
      <c r="I78" s="8">
        <f t="shared" si="43"/>
        <v>7395.3000000000011</v>
      </c>
      <c r="J78" s="9">
        <f t="shared" si="44"/>
        <v>1626.9660000000003</v>
      </c>
    </row>
    <row r="79" spans="1:13" s="10" customFormat="1" ht="15" customHeight="1">
      <c r="A79" s="6" t="s">
        <v>38</v>
      </c>
      <c r="B79" s="7">
        <v>1</v>
      </c>
      <c r="C79" s="8">
        <v>3723</v>
      </c>
      <c r="D79" s="8">
        <v>3735</v>
      </c>
      <c r="E79" s="8">
        <f t="shared" si="39"/>
        <v>747</v>
      </c>
      <c r="F79" s="9">
        <f t="shared" si="40"/>
        <v>1344.6</v>
      </c>
      <c r="G79" s="9">
        <f t="shared" si="41"/>
        <v>672.3</v>
      </c>
      <c r="H79" s="8">
        <f t="shared" si="42"/>
        <v>896.40000000000009</v>
      </c>
      <c r="I79" s="8">
        <f t="shared" si="43"/>
        <v>7395.3000000000011</v>
      </c>
      <c r="J79" s="9">
        <f t="shared" si="44"/>
        <v>1626.9660000000003</v>
      </c>
    </row>
    <row r="80" spans="1:13" ht="15" customHeight="1">
      <c r="A80" s="6" t="s">
        <v>39</v>
      </c>
      <c r="B80" s="7">
        <v>1</v>
      </c>
      <c r="C80" s="8">
        <v>3723</v>
      </c>
      <c r="D80" s="8">
        <v>3735</v>
      </c>
      <c r="E80" s="8">
        <f t="shared" si="39"/>
        <v>747</v>
      </c>
      <c r="F80" s="9">
        <f t="shared" si="40"/>
        <v>1344.6</v>
      </c>
      <c r="G80" s="9">
        <f t="shared" si="41"/>
        <v>672.3</v>
      </c>
      <c r="H80" s="8">
        <f t="shared" si="42"/>
        <v>896.40000000000009</v>
      </c>
      <c r="I80" s="8">
        <f t="shared" si="43"/>
        <v>7395.3000000000011</v>
      </c>
      <c r="J80" s="9">
        <f t="shared" si="44"/>
        <v>1626.9660000000003</v>
      </c>
    </row>
    <row r="81" spans="1:14" s="10" customFormat="1" ht="15" customHeight="1">
      <c r="A81" s="6" t="s">
        <v>40</v>
      </c>
      <c r="B81" s="7">
        <v>1</v>
      </c>
      <c r="C81" s="8">
        <v>3723</v>
      </c>
      <c r="D81" s="8">
        <v>3735</v>
      </c>
      <c r="E81" s="8">
        <f t="shared" si="39"/>
        <v>747</v>
      </c>
      <c r="F81" s="9">
        <f t="shared" si="40"/>
        <v>1344.6</v>
      </c>
      <c r="G81" s="9">
        <f t="shared" si="41"/>
        <v>672.3</v>
      </c>
      <c r="H81" s="8">
        <f t="shared" si="42"/>
        <v>896.40000000000009</v>
      </c>
      <c r="I81" s="8">
        <f t="shared" si="43"/>
        <v>7395.3000000000011</v>
      </c>
      <c r="J81" s="9">
        <f t="shared" si="44"/>
        <v>1626.9660000000003</v>
      </c>
    </row>
    <row r="82" spans="1:14" ht="15" customHeight="1">
      <c r="A82" s="11" t="s">
        <v>11</v>
      </c>
      <c r="B82" s="12">
        <f>SUM(B71:B81)</f>
        <v>11</v>
      </c>
      <c r="C82" s="11"/>
      <c r="D82" s="13">
        <f t="shared" ref="D82:J82" si="45">SUM(D71:D81)</f>
        <v>41085</v>
      </c>
      <c r="E82" s="13">
        <f t="shared" si="45"/>
        <v>8217</v>
      </c>
      <c r="F82" s="13">
        <f t="shared" si="45"/>
        <v>14790.600000000002</v>
      </c>
      <c r="G82" s="13">
        <f t="shared" si="45"/>
        <v>7395.3000000000011</v>
      </c>
      <c r="H82" s="13">
        <f t="shared" si="45"/>
        <v>9860.3999999999978</v>
      </c>
      <c r="I82" s="13">
        <f t="shared" si="45"/>
        <v>81348.300000000017</v>
      </c>
      <c r="J82" s="13">
        <f t="shared" si="45"/>
        <v>17896.626000000004</v>
      </c>
    </row>
    <row r="83" spans="1:14" ht="15" customHeight="1">
      <c r="A83" s="14"/>
      <c r="B83" s="15"/>
      <c r="C83" s="14"/>
      <c r="D83" s="16"/>
      <c r="E83" s="16"/>
      <c r="F83" s="16"/>
      <c r="G83" s="16"/>
      <c r="H83" s="16"/>
      <c r="I83" s="16"/>
      <c r="J83" s="16"/>
    </row>
    <row r="84" spans="1:14" ht="133.5" customHeight="1">
      <c r="A84" s="17"/>
      <c r="C84" s="18"/>
      <c r="D84" s="18"/>
      <c r="E84" s="18"/>
      <c r="F84" s="18"/>
      <c r="G84" s="18"/>
      <c r="H84" s="18"/>
    </row>
    <row r="85" spans="1:14" ht="15.75">
      <c r="A85" s="35" t="s">
        <v>0</v>
      </c>
      <c r="B85" s="35"/>
      <c r="C85" s="35"/>
      <c r="D85" s="35"/>
      <c r="E85" s="35"/>
      <c r="F85" s="35"/>
      <c r="G85" s="35"/>
      <c r="H85" s="35"/>
      <c r="I85" s="35"/>
      <c r="J85" s="2"/>
      <c r="K85" s="2"/>
      <c r="L85" s="2"/>
      <c r="M85" s="2"/>
      <c r="N85" s="3"/>
    </row>
    <row r="86" spans="1:14" ht="15.75">
      <c r="A86" s="31" t="s">
        <v>21</v>
      </c>
      <c r="B86" s="31"/>
      <c r="C86" s="31"/>
      <c r="D86" s="31"/>
      <c r="E86" s="31"/>
      <c r="F86" s="31"/>
      <c r="G86" s="31"/>
      <c r="H86" s="31"/>
      <c r="I86" s="31"/>
      <c r="J86" s="2"/>
      <c r="K86" s="2"/>
      <c r="L86" s="2"/>
      <c r="M86" s="3"/>
    </row>
    <row r="87" spans="1:14" ht="15.75">
      <c r="A87" s="31" t="s">
        <v>1</v>
      </c>
      <c r="B87" s="31"/>
      <c r="C87" s="31"/>
      <c r="D87" s="31"/>
      <c r="E87" s="31"/>
      <c r="F87" s="31"/>
      <c r="G87" s="31"/>
      <c r="H87" s="31"/>
      <c r="I87" s="31"/>
      <c r="L87" s="4"/>
      <c r="M87" s="5"/>
    </row>
    <row r="88" spans="1:14" ht="7.5" customHeight="1">
      <c r="A88" s="22"/>
      <c r="B88" s="22"/>
      <c r="C88" s="22"/>
      <c r="D88" s="22"/>
      <c r="E88" s="22"/>
      <c r="F88" s="22"/>
      <c r="G88" s="22"/>
      <c r="H88" s="22"/>
      <c r="I88" s="22"/>
      <c r="L88" s="4"/>
      <c r="M88" s="5"/>
    </row>
    <row r="89" spans="1:14" ht="15" customHeight="1">
      <c r="A89" s="32" t="s">
        <v>2</v>
      </c>
      <c r="B89" s="32" t="s">
        <v>3</v>
      </c>
      <c r="C89" s="32" t="s">
        <v>4</v>
      </c>
      <c r="D89" s="32" t="s">
        <v>5</v>
      </c>
      <c r="E89" s="32" t="s">
        <v>18</v>
      </c>
      <c r="F89" s="32" t="s">
        <v>19</v>
      </c>
      <c r="G89" s="32" t="s">
        <v>20</v>
      </c>
      <c r="H89" s="32" t="s">
        <v>17</v>
      </c>
      <c r="I89" s="32" t="s">
        <v>9</v>
      </c>
      <c r="J89" s="32" t="s">
        <v>10</v>
      </c>
    </row>
    <row r="90" spans="1:14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4" ht="42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</row>
    <row r="92" spans="1:14" s="10" customFormat="1" ht="15" customHeight="1">
      <c r="A92" s="6" t="s">
        <v>30</v>
      </c>
      <c r="B92" s="7">
        <v>1</v>
      </c>
      <c r="C92" s="8">
        <v>3723</v>
      </c>
      <c r="D92" s="8">
        <v>3471</v>
      </c>
      <c r="E92" s="8">
        <f t="shared" ref="E92:E102" si="46">D92*20%</f>
        <v>694.2</v>
      </c>
      <c r="F92" s="9">
        <f t="shared" ref="F92:F102" si="47">SUM(D92:E92)*30%</f>
        <v>1249.56</v>
      </c>
      <c r="G92" s="9">
        <f t="shared" ref="G92:G102" si="48">SUM(D92:E92)*15%</f>
        <v>624.78</v>
      </c>
      <c r="H92" s="8">
        <f t="shared" ref="H92:H102" si="49">(D92+E92)*20%</f>
        <v>833.04</v>
      </c>
      <c r="I92" s="8">
        <f t="shared" ref="I92:I102" si="50">SUM(D92:H92)</f>
        <v>6872.58</v>
      </c>
      <c r="J92" s="9">
        <f t="shared" ref="J92:J102" si="51">I92*22%</f>
        <v>1511.9675999999999</v>
      </c>
    </row>
    <row r="93" spans="1:14" ht="15" customHeight="1">
      <c r="A93" s="6" t="s">
        <v>31</v>
      </c>
      <c r="B93" s="7">
        <v>1</v>
      </c>
      <c r="C93" s="8">
        <v>3723</v>
      </c>
      <c r="D93" s="8">
        <v>3471</v>
      </c>
      <c r="E93" s="8">
        <f t="shared" si="46"/>
        <v>694.2</v>
      </c>
      <c r="F93" s="9">
        <f t="shared" si="47"/>
        <v>1249.56</v>
      </c>
      <c r="G93" s="9">
        <f t="shared" si="48"/>
        <v>624.78</v>
      </c>
      <c r="H93" s="8">
        <f t="shared" si="49"/>
        <v>833.04</v>
      </c>
      <c r="I93" s="8">
        <f t="shared" si="50"/>
        <v>6872.58</v>
      </c>
      <c r="J93" s="9">
        <f t="shared" si="51"/>
        <v>1511.9675999999999</v>
      </c>
    </row>
    <row r="94" spans="1:14" s="10" customFormat="1" ht="15" customHeight="1">
      <c r="A94" s="6" t="s">
        <v>32</v>
      </c>
      <c r="B94" s="7">
        <v>1</v>
      </c>
      <c r="C94" s="8">
        <v>3723</v>
      </c>
      <c r="D94" s="8">
        <v>3471</v>
      </c>
      <c r="E94" s="8">
        <f t="shared" si="46"/>
        <v>694.2</v>
      </c>
      <c r="F94" s="9">
        <f t="shared" si="47"/>
        <v>1249.56</v>
      </c>
      <c r="G94" s="9">
        <f t="shared" si="48"/>
        <v>624.78</v>
      </c>
      <c r="H94" s="8">
        <f t="shared" si="49"/>
        <v>833.04</v>
      </c>
      <c r="I94" s="8">
        <f t="shared" si="50"/>
        <v>6872.58</v>
      </c>
      <c r="J94" s="9">
        <f t="shared" si="51"/>
        <v>1511.9675999999999</v>
      </c>
    </row>
    <row r="95" spans="1:14" ht="15" customHeight="1">
      <c r="A95" s="6" t="s">
        <v>33</v>
      </c>
      <c r="B95" s="7">
        <v>1</v>
      </c>
      <c r="C95" s="8">
        <v>3723</v>
      </c>
      <c r="D95" s="8">
        <v>3471</v>
      </c>
      <c r="E95" s="8">
        <f t="shared" si="46"/>
        <v>694.2</v>
      </c>
      <c r="F95" s="9">
        <f t="shared" si="47"/>
        <v>1249.56</v>
      </c>
      <c r="G95" s="9">
        <f t="shared" si="48"/>
        <v>624.78</v>
      </c>
      <c r="H95" s="8">
        <f t="shared" si="49"/>
        <v>833.04</v>
      </c>
      <c r="I95" s="8">
        <f t="shared" si="50"/>
        <v>6872.58</v>
      </c>
      <c r="J95" s="9">
        <f t="shared" si="51"/>
        <v>1511.9675999999999</v>
      </c>
    </row>
    <row r="96" spans="1:14" s="10" customFormat="1" ht="15" customHeight="1">
      <c r="A96" s="6" t="s">
        <v>34</v>
      </c>
      <c r="B96" s="7">
        <v>1</v>
      </c>
      <c r="C96" s="8">
        <v>3723</v>
      </c>
      <c r="D96" s="8">
        <v>3471</v>
      </c>
      <c r="E96" s="8">
        <f t="shared" si="46"/>
        <v>694.2</v>
      </c>
      <c r="F96" s="9">
        <f t="shared" si="47"/>
        <v>1249.56</v>
      </c>
      <c r="G96" s="9">
        <f t="shared" si="48"/>
        <v>624.78</v>
      </c>
      <c r="H96" s="8">
        <f t="shared" si="49"/>
        <v>833.04</v>
      </c>
      <c r="I96" s="8">
        <f t="shared" si="50"/>
        <v>6872.58</v>
      </c>
      <c r="J96" s="9">
        <f t="shared" si="51"/>
        <v>1511.9675999999999</v>
      </c>
    </row>
    <row r="97" spans="1:14" ht="15" customHeight="1">
      <c r="A97" s="6" t="s">
        <v>35</v>
      </c>
      <c r="B97" s="7">
        <v>1</v>
      </c>
      <c r="C97" s="8">
        <v>3723</v>
      </c>
      <c r="D97" s="8">
        <v>3471</v>
      </c>
      <c r="E97" s="8">
        <f t="shared" si="46"/>
        <v>694.2</v>
      </c>
      <c r="F97" s="9">
        <f t="shared" si="47"/>
        <v>1249.56</v>
      </c>
      <c r="G97" s="9">
        <f t="shared" si="48"/>
        <v>624.78</v>
      </c>
      <c r="H97" s="8">
        <f t="shared" si="49"/>
        <v>833.04</v>
      </c>
      <c r="I97" s="8">
        <f t="shared" si="50"/>
        <v>6872.58</v>
      </c>
      <c r="J97" s="9">
        <f t="shared" si="51"/>
        <v>1511.9675999999999</v>
      </c>
    </row>
    <row r="98" spans="1:14" s="10" customFormat="1" ht="15" customHeight="1">
      <c r="A98" s="6" t="s">
        <v>36</v>
      </c>
      <c r="B98" s="7">
        <v>1</v>
      </c>
      <c r="C98" s="8">
        <v>3723</v>
      </c>
      <c r="D98" s="8">
        <v>3471</v>
      </c>
      <c r="E98" s="8">
        <f t="shared" si="46"/>
        <v>694.2</v>
      </c>
      <c r="F98" s="9">
        <f t="shared" si="47"/>
        <v>1249.56</v>
      </c>
      <c r="G98" s="9">
        <f t="shared" si="48"/>
        <v>624.78</v>
      </c>
      <c r="H98" s="8">
        <f t="shared" si="49"/>
        <v>833.04</v>
      </c>
      <c r="I98" s="8">
        <f t="shared" si="50"/>
        <v>6872.58</v>
      </c>
      <c r="J98" s="9">
        <f t="shared" si="51"/>
        <v>1511.9675999999999</v>
      </c>
    </row>
    <row r="99" spans="1:14" ht="15" customHeight="1">
      <c r="A99" s="6" t="s">
        <v>37</v>
      </c>
      <c r="B99" s="7">
        <v>1</v>
      </c>
      <c r="C99" s="8">
        <v>3723</v>
      </c>
      <c r="D99" s="8">
        <v>3471</v>
      </c>
      <c r="E99" s="8">
        <f t="shared" si="46"/>
        <v>694.2</v>
      </c>
      <c r="F99" s="9">
        <f t="shared" si="47"/>
        <v>1249.56</v>
      </c>
      <c r="G99" s="9">
        <f t="shared" si="48"/>
        <v>624.78</v>
      </c>
      <c r="H99" s="8">
        <f t="shared" si="49"/>
        <v>833.04</v>
      </c>
      <c r="I99" s="8">
        <f t="shared" si="50"/>
        <v>6872.58</v>
      </c>
      <c r="J99" s="9">
        <f t="shared" si="51"/>
        <v>1511.9675999999999</v>
      </c>
    </row>
    <row r="100" spans="1:14" s="10" customFormat="1" ht="15" customHeight="1">
      <c r="A100" s="6" t="s">
        <v>38</v>
      </c>
      <c r="B100" s="7">
        <v>1</v>
      </c>
      <c r="C100" s="8">
        <v>3723</v>
      </c>
      <c r="D100" s="8">
        <v>3471</v>
      </c>
      <c r="E100" s="8">
        <f t="shared" si="46"/>
        <v>694.2</v>
      </c>
      <c r="F100" s="9">
        <f t="shared" si="47"/>
        <v>1249.56</v>
      </c>
      <c r="G100" s="9">
        <f t="shared" si="48"/>
        <v>624.78</v>
      </c>
      <c r="H100" s="8">
        <f t="shared" si="49"/>
        <v>833.04</v>
      </c>
      <c r="I100" s="8">
        <f t="shared" si="50"/>
        <v>6872.58</v>
      </c>
      <c r="J100" s="9">
        <f t="shared" si="51"/>
        <v>1511.9675999999999</v>
      </c>
    </row>
    <row r="101" spans="1:14" ht="15" customHeight="1">
      <c r="A101" s="6" t="s">
        <v>39</v>
      </c>
      <c r="B101" s="7">
        <v>1</v>
      </c>
      <c r="C101" s="8">
        <v>3723</v>
      </c>
      <c r="D101" s="8">
        <v>3471</v>
      </c>
      <c r="E101" s="8">
        <f t="shared" si="46"/>
        <v>694.2</v>
      </c>
      <c r="F101" s="9">
        <f t="shared" si="47"/>
        <v>1249.56</v>
      </c>
      <c r="G101" s="9">
        <f t="shared" si="48"/>
        <v>624.78</v>
      </c>
      <c r="H101" s="8">
        <f t="shared" si="49"/>
        <v>833.04</v>
      </c>
      <c r="I101" s="8">
        <f t="shared" si="50"/>
        <v>6872.58</v>
      </c>
      <c r="J101" s="9">
        <f t="shared" si="51"/>
        <v>1511.9675999999999</v>
      </c>
    </row>
    <row r="102" spans="1:14" s="10" customFormat="1" ht="15" customHeight="1">
      <c r="A102" s="6" t="s">
        <v>40</v>
      </c>
      <c r="B102" s="7">
        <v>1</v>
      </c>
      <c r="C102" s="8">
        <v>3723</v>
      </c>
      <c r="D102" s="8">
        <v>3471</v>
      </c>
      <c r="E102" s="8">
        <f t="shared" si="46"/>
        <v>694.2</v>
      </c>
      <c r="F102" s="9">
        <f t="shared" si="47"/>
        <v>1249.56</v>
      </c>
      <c r="G102" s="9">
        <f t="shared" si="48"/>
        <v>624.78</v>
      </c>
      <c r="H102" s="8">
        <f t="shared" si="49"/>
        <v>833.04</v>
      </c>
      <c r="I102" s="8">
        <f t="shared" si="50"/>
        <v>6872.58</v>
      </c>
      <c r="J102" s="9">
        <f t="shared" si="51"/>
        <v>1511.9675999999999</v>
      </c>
    </row>
    <row r="103" spans="1:14" ht="15" customHeight="1">
      <c r="A103" s="11" t="s">
        <v>11</v>
      </c>
      <c r="B103" s="12">
        <f>SUM(B92:B102)</f>
        <v>11</v>
      </c>
      <c r="C103" s="11"/>
      <c r="D103" s="13">
        <f t="shared" ref="D103:J103" si="52">SUM(D92:D102)</f>
        <v>38181</v>
      </c>
      <c r="E103" s="13">
        <f t="shared" si="52"/>
        <v>7636.1999999999989</v>
      </c>
      <c r="F103" s="13">
        <f t="shared" si="52"/>
        <v>13745.159999999996</v>
      </c>
      <c r="G103" s="13">
        <f t="shared" si="52"/>
        <v>6872.5799999999981</v>
      </c>
      <c r="H103" s="13">
        <f t="shared" si="52"/>
        <v>9163.4399999999987</v>
      </c>
      <c r="I103" s="13">
        <f t="shared" si="52"/>
        <v>75598.38</v>
      </c>
      <c r="J103" s="13">
        <f t="shared" si="52"/>
        <v>16631.643599999999</v>
      </c>
    </row>
    <row r="104" spans="1:14" ht="15" customHeight="1">
      <c r="A104" s="14"/>
      <c r="B104" s="15"/>
      <c r="C104" s="14"/>
      <c r="D104" s="16"/>
      <c r="E104" s="16"/>
      <c r="F104" s="16"/>
      <c r="G104" s="16"/>
      <c r="H104" s="16"/>
      <c r="I104" s="16"/>
      <c r="J104" s="16"/>
    </row>
    <row r="105" spans="1:14" ht="15.75">
      <c r="A105" s="35" t="s">
        <v>0</v>
      </c>
      <c r="B105" s="35"/>
      <c r="C105" s="35"/>
      <c r="D105" s="35"/>
      <c r="E105" s="35"/>
      <c r="F105" s="35"/>
      <c r="G105" s="35"/>
      <c r="H105" s="35"/>
      <c r="I105" s="35"/>
      <c r="J105" s="2"/>
      <c r="K105" s="2"/>
      <c r="L105" s="2"/>
      <c r="M105" s="2"/>
      <c r="N105" s="3"/>
    </row>
    <row r="106" spans="1:14" ht="15.75">
      <c r="A106" s="31" t="s">
        <v>25</v>
      </c>
      <c r="B106" s="31"/>
      <c r="C106" s="31"/>
      <c r="D106" s="31"/>
      <c r="E106" s="31"/>
      <c r="F106" s="31"/>
      <c r="G106" s="31"/>
      <c r="H106" s="31"/>
      <c r="I106" s="31"/>
      <c r="J106" s="2"/>
      <c r="K106" s="2"/>
      <c r="L106" s="2"/>
      <c r="M106" s="3"/>
    </row>
    <row r="107" spans="1:14" ht="15.75">
      <c r="A107" s="31" t="s">
        <v>1</v>
      </c>
      <c r="B107" s="31"/>
      <c r="C107" s="31"/>
      <c r="D107" s="31"/>
      <c r="E107" s="31"/>
      <c r="F107" s="31"/>
      <c r="G107" s="31"/>
      <c r="H107" s="31"/>
      <c r="I107" s="31"/>
      <c r="L107" s="4"/>
      <c r="M107" s="5"/>
    </row>
    <row r="108" spans="1:14" ht="15.75">
      <c r="A108" s="23"/>
      <c r="B108" s="23"/>
      <c r="C108" s="23"/>
      <c r="D108" s="23"/>
      <c r="E108" s="23"/>
      <c r="F108" s="23"/>
      <c r="G108" s="23"/>
      <c r="H108" s="23"/>
      <c r="I108" s="23"/>
      <c r="L108" s="4"/>
      <c r="M108" s="5"/>
    </row>
    <row r="109" spans="1:14" ht="15" customHeight="1">
      <c r="A109" s="32" t="s">
        <v>2</v>
      </c>
      <c r="B109" s="32" t="s">
        <v>3</v>
      </c>
      <c r="C109" s="32" t="s">
        <v>4</v>
      </c>
      <c r="D109" s="32" t="s">
        <v>5</v>
      </c>
      <c r="E109" s="32" t="s">
        <v>18</v>
      </c>
      <c r="F109" s="32" t="s">
        <v>26</v>
      </c>
      <c r="G109" s="32" t="s">
        <v>27</v>
      </c>
      <c r="H109" s="32" t="s">
        <v>9</v>
      </c>
      <c r="I109" s="32" t="s">
        <v>10</v>
      </c>
    </row>
    <row r="110" spans="1:14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4" ht="42.75" customHeight="1">
      <c r="A111" s="34"/>
      <c r="B111" s="34"/>
      <c r="C111" s="34"/>
      <c r="D111" s="34"/>
      <c r="E111" s="34"/>
      <c r="F111" s="34"/>
      <c r="G111" s="34"/>
      <c r="H111" s="34"/>
      <c r="I111" s="34"/>
    </row>
    <row r="112" spans="1:14" s="10" customFormat="1" ht="15" customHeight="1">
      <c r="A112" s="6" t="s">
        <v>30</v>
      </c>
      <c r="B112" s="7">
        <v>1</v>
      </c>
      <c r="C112" s="8">
        <v>3723</v>
      </c>
      <c r="D112" s="8">
        <f t="shared" ref="D112:D122" si="53">1762/2</f>
        <v>881</v>
      </c>
      <c r="E112" s="8">
        <f t="shared" ref="E112:E114" si="54">D112*25%</f>
        <v>220.25</v>
      </c>
      <c r="F112" s="9">
        <f t="shared" ref="F112:F114" si="55">SUM(D112:E112)*10%</f>
        <v>110.125</v>
      </c>
      <c r="G112" s="8">
        <f t="shared" ref="G112:G122" si="56">(D112+E112)*60%</f>
        <v>660.75</v>
      </c>
      <c r="H112" s="8">
        <f t="shared" ref="H112:H114" si="57">SUM(D112:G112)</f>
        <v>1872.125</v>
      </c>
      <c r="I112" s="9">
        <f t="shared" ref="I112:I114" si="58">H112*22%</f>
        <v>411.86750000000001</v>
      </c>
    </row>
    <row r="113" spans="1:9" ht="15" customHeight="1">
      <c r="A113" s="6" t="s">
        <v>31</v>
      </c>
      <c r="B113" s="7">
        <v>1</v>
      </c>
      <c r="C113" s="8">
        <v>3723</v>
      </c>
      <c r="D113" s="8">
        <f t="shared" si="53"/>
        <v>881</v>
      </c>
      <c r="E113" s="8">
        <f t="shared" si="54"/>
        <v>220.25</v>
      </c>
      <c r="F113" s="9">
        <f t="shared" si="55"/>
        <v>110.125</v>
      </c>
      <c r="G113" s="8">
        <f t="shared" si="56"/>
        <v>660.75</v>
      </c>
      <c r="H113" s="8">
        <f t="shared" si="57"/>
        <v>1872.125</v>
      </c>
      <c r="I113" s="9">
        <f t="shared" si="58"/>
        <v>411.86750000000001</v>
      </c>
    </row>
    <row r="114" spans="1:9" s="10" customFormat="1" ht="15" customHeight="1">
      <c r="A114" s="6" t="s">
        <v>32</v>
      </c>
      <c r="B114" s="7">
        <v>1</v>
      </c>
      <c r="C114" s="8">
        <v>3723</v>
      </c>
      <c r="D114" s="8">
        <f t="shared" si="53"/>
        <v>881</v>
      </c>
      <c r="E114" s="8">
        <f t="shared" si="54"/>
        <v>220.25</v>
      </c>
      <c r="F114" s="9">
        <f t="shared" si="55"/>
        <v>110.125</v>
      </c>
      <c r="G114" s="8">
        <f t="shared" si="56"/>
        <v>660.75</v>
      </c>
      <c r="H114" s="8">
        <f t="shared" si="57"/>
        <v>1872.125</v>
      </c>
      <c r="I114" s="9">
        <f t="shared" si="58"/>
        <v>411.86750000000001</v>
      </c>
    </row>
    <row r="115" spans="1:9" ht="15" customHeight="1">
      <c r="A115" s="6" t="s">
        <v>33</v>
      </c>
      <c r="B115" s="7">
        <v>1</v>
      </c>
      <c r="C115" s="8">
        <v>3723</v>
      </c>
      <c r="D115" s="8">
        <f t="shared" si="53"/>
        <v>881</v>
      </c>
      <c r="E115" s="8">
        <f t="shared" ref="E115:E118" si="59">D115*25%</f>
        <v>220.25</v>
      </c>
      <c r="F115" s="9">
        <f t="shared" ref="F115:F118" si="60">SUM(D115:E115)*10%</f>
        <v>110.125</v>
      </c>
      <c r="G115" s="8">
        <f t="shared" si="56"/>
        <v>660.75</v>
      </c>
      <c r="H115" s="8">
        <f t="shared" ref="H115:H118" si="61">SUM(D115:G115)</f>
        <v>1872.125</v>
      </c>
      <c r="I115" s="9">
        <f t="shared" ref="I115:I118" si="62">H115*22%</f>
        <v>411.86750000000001</v>
      </c>
    </row>
    <row r="116" spans="1:9" s="10" customFormat="1" ht="15" customHeight="1">
      <c r="A116" s="6" t="s">
        <v>34</v>
      </c>
      <c r="B116" s="7">
        <v>1</v>
      </c>
      <c r="C116" s="8">
        <v>3723</v>
      </c>
      <c r="D116" s="8">
        <f t="shared" si="53"/>
        <v>881</v>
      </c>
      <c r="E116" s="8">
        <f t="shared" si="59"/>
        <v>220.25</v>
      </c>
      <c r="F116" s="9">
        <f t="shared" si="60"/>
        <v>110.125</v>
      </c>
      <c r="G116" s="8">
        <f t="shared" si="56"/>
        <v>660.75</v>
      </c>
      <c r="H116" s="8">
        <f t="shared" si="61"/>
        <v>1872.125</v>
      </c>
      <c r="I116" s="9">
        <f t="shared" si="62"/>
        <v>411.86750000000001</v>
      </c>
    </row>
    <row r="117" spans="1:9" ht="15" customHeight="1">
      <c r="A117" s="6" t="s">
        <v>35</v>
      </c>
      <c r="B117" s="7">
        <v>1</v>
      </c>
      <c r="C117" s="8">
        <v>3723</v>
      </c>
      <c r="D117" s="8">
        <f t="shared" si="53"/>
        <v>881</v>
      </c>
      <c r="E117" s="8">
        <f t="shared" si="59"/>
        <v>220.25</v>
      </c>
      <c r="F117" s="9">
        <f t="shared" si="60"/>
        <v>110.125</v>
      </c>
      <c r="G117" s="8">
        <f t="shared" si="56"/>
        <v>660.75</v>
      </c>
      <c r="H117" s="8">
        <f t="shared" si="61"/>
        <v>1872.125</v>
      </c>
      <c r="I117" s="9">
        <f t="shared" si="62"/>
        <v>411.86750000000001</v>
      </c>
    </row>
    <row r="118" spans="1:9" s="10" customFormat="1" ht="15" customHeight="1">
      <c r="A118" s="6" t="s">
        <v>36</v>
      </c>
      <c r="B118" s="7">
        <v>1</v>
      </c>
      <c r="C118" s="8">
        <v>3723</v>
      </c>
      <c r="D118" s="8">
        <f t="shared" si="53"/>
        <v>881</v>
      </c>
      <c r="E118" s="8">
        <f t="shared" si="59"/>
        <v>220.25</v>
      </c>
      <c r="F118" s="9">
        <f t="shared" si="60"/>
        <v>110.125</v>
      </c>
      <c r="G118" s="8">
        <f t="shared" si="56"/>
        <v>660.75</v>
      </c>
      <c r="H118" s="8">
        <f t="shared" si="61"/>
        <v>1872.125</v>
      </c>
      <c r="I118" s="9">
        <f t="shared" si="62"/>
        <v>411.86750000000001</v>
      </c>
    </row>
    <row r="119" spans="1:9" ht="15" customHeight="1">
      <c r="A119" s="6" t="s">
        <v>37</v>
      </c>
      <c r="B119" s="7">
        <v>1</v>
      </c>
      <c r="C119" s="8">
        <v>3723</v>
      </c>
      <c r="D119" s="8">
        <f t="shared" si="53"/>
        <v>881</v>
      </c>
      <c r="E119" s="8">
        <f t="shared" ref="E119:E120" si="63">D119*25%</f>
        <v>220.25</v>
      </c>
      <c r="F119" s="9">
        <f t="shared" ref="F119:F120" si="64">SUM(D119:E119)*10%</f>
        <v>110.125</v>
      </c>
      <c r="G119" s="8">
        <f t="shared" si="56"/>
        <v>660.75</v>
      </c>
      <c r="H119" s="8">
        <f t="shared" ref="H119:H120" si="65">SUM(D119:G119)</f>
        <v>1872.125</v>
      </c>
      <c r="I119" s="9">
        <f t="shared" ref="I119:I120" si="66">H119*22%</f>
        <v>411.86750000000001</v>
      </c>
    </row>
    <row r="120" spans="1:9" s="10" customFormat="1" ht="15" customHeight="1">
      <c r="A120" s="6" t="s">
        <v>38</v>
      </c>
      <c r="B120" s="7">
        <v>1</v>
      </c>
      <c r="C120" s="8">
        <v>3723</v>
      </c>
      <c r="D120" s="8">
        <f t="shared" si="53"/>
        <v>881</v>
      </c>
      <c r="E120" s="8">
        <f t="shared" si="63"/>
        <v>220.25</v>
      </c>
      <c r="F120" s="9">
        <f t="shared" si="64"/>
        <v>110.125</v>
      </c>
      <c r="G120" s="8">
        <f t="shared" si="56"/>
        <v>660.75</v>
      </c>
      <c r="H120" s="8">
        <f t="shared" si="65"/>
        <v>1872.125</v>
      </c>
      <c r="I120" s="9">
        <f t="shared" si="66"/>
        <v>411.86750000000001</v>
      </c>
    </row>
    <row r="121" spans="1:9" ht="15" customHeight="1">
      <c r="A121" s="6" t="s">
        <v>39</v>
      </c>
      <c r="B121" s="7">
        <v>1</v>
      </c>
      <c r="C121" s="8">
        <v>3723</v>
      </c>
      <c r="D121" s="8">
        <f t="shared" si="53"/>
        <v>881</v>
      </c>
      <c r="E121" s="8">
        <f t="shared" ref="E121:E122" si="67">D121*25%</f>
        <v>220.25</v>
      </c>
      <c r="F121" s="9">
        <f t="shared" ref="F121:F122" si="68">SUM(D121:E121)*10%</f>
        <v>110.125</v>
      </c>
      <c r="G121" s="8">
        <f t="shared" si="56"/>
        <v>660.75</v>
      </c>
      <c r="H121" s="8">
        <f t="shared" ref="H121:H122" si="69">SUM(D121:G121)</f>
        <v>1872.125</v>
      </c>
      <c r="I121" s="9">
        <f t="shared" ref="I121:I122" si="70">H121*22%</f>
        <v>411.86750000000001</v>
      </c>
    </row>
    <row r="122" spans="1:9" s="10" customFormat="1" ht="15" customHeight="1">
      <c r="A122" s="6" t="s">
        <v>40</v>
      </c>
      <c r="B122" s="7">
        <v>1</v>
      </c>
      <c r="C122" s="8">
        <v>3723</v>
      </c>
      <c r="D122" s="8">
        <f t="shared" si="53"/>
        <v>881</v>
      </c>
      <c r="E122" s="8">
        <f t="shared" si="67"/>
        <v>220.25</v>
      </c>
      <c r="F122" s="9">
        <f t="shared" si="68"/>
        <v>110.125</v>
      </c>
      <c r="G122" s="8">
        <f t="shared" si="56"/>
        <v>660.75</v>
      </c>
      <c r="H122" s="8">
        <f t="shared" si="69"/>
        <v>1872.125</v>
      </c>
      <c r="I122" s="9">
        <f t="shared" si="70"/>
        <v>411.86750000000001</v>
      </c>
    </row>
    <row r="123" spans="1:9" ht="15" customHeight="1">
      <c r="A123" s="11" t="s">
        <v>11</v>
      </c>
      <c r="B123" s="12">
        <f>SUM(B112:B122)</f>
        <v>11</v>
      </c>
      <c r="C123" s="11"/>
      <c r="D123" s="13">
        <f t="shared" ref="D123:I123" si="71">SUM(D112:D122)</f>
        <v>9691</v>
      </c>
      <c r="E123" s="13">
        <f t="shared" si="71"/>
        <v>2422.75</v>
      </c>
      <c r="F123" s="13">
        <f t="shared" si="71"/>
        <v>1211.375</v>
      </c>
      <c r="G123" s="13">
        <f t="shared" si="71"/>
        <v>7268.25</v>
      </c>
      <c r="H123" s="13">
        <f t="shared" si="71"/>
        <v>20593.375</v>
      </c>
      <c r="I123" s="13">
        <f t="shared" si="71"/>
        <v>4530.5424999999996</v>
      </c>
    </row>
    <row r="125" spans="1:9">
      <c r="B125" s="19"/>
      <c r="C125" s="20" t="s">
        <v>11</v>
      </c>
      <c r="D125" s="20"/>
      <c r="E125" s="27">
        <f>H123+I123+I103+J103+I82+J82+I62+J62+I42+J42+I22+J22+0.01</f>
        <v>528416.60310000007</v>
      </c>
      <c r="F125" s="27"/>
      <c r="G125" s="20" t="s">
        <v>13</v>
      </c>
    </row>
    <row r="126" spans="1:9">
      <c r="B126" s="19" t="s">
        <v>14</v>
      </c>
      <c r="C126" s="19" t="s">
        <v>15</v>
      </c>
      <c r="D126" s="19">
        <v>2111</v>
      </c>
      <c r="E126" s="28">
        <f>H123+I103+I82+I62+I42+I22</f>
        <v>433128.3550000001</v>
      </c>
      <c r="F126" s="29"/>
      <c r="G126" s="19" t="s">
        <v>13</v>
      </c>
    </row>
    <row r="127" spans="1:9">
      <c r="B127" s="19"/>
      <c r="C127" s="19" t="s">
        <v>15</v>
      </c>
      <c r="D127" s="19">
        <v>2120</v>
      </c>
      <c r="E127" s="28">
        <f>I123+J103+J82+J62+J42+J22</f>
        <v>95288.238100000017</v>
      </c>
      <c r="F127" s="29"/>
      <c r="G127" s="19" t="s">
        <v>13</v>
      </c>
    </row>
    <row r="129" spans="1:10" ht="15.75">
      <c r="A129" s="26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ht="15.75" hidden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5.75" hidden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5.75" hidden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5.75" hidden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5.75">
      <c r="D134" s="21"/>
      <c r="E134" s="21"/>
      <c r="F134" s="36"/>
      <c r="G134" s="4"/>
    </row>
    <row r="135" spans="1:10" ht="15.75">
      <c r="C135" s="4"/>
      <c r="D135" s="21"/>
      <c r="E135" s="21"/>
      <c r="F135" s="36"/>
      <c r="G135" s="4"/>
    </row>
    <row r="136" spans="1:10" ht="15.75">
      <c r="B136" s="4"/>
      <c r="D136" s="21"/>
      <c r="E136" s="21"/>
      <c r="F136" s="36"/>
      <c r="G136" s="4"/>
    </row>
    <row r="137" spans="1:10" ht="15.75">
      <c r="C137" s="5" t="s">
        <v>42</v>
      </c>
      <c r="D137" s="5"/>
      <c r="E137" s="5"/>
      <c r="F137" s="5"/>
      <c r="G137" s="5"/>
      <c r="H137" s="37" t="s">
        <v>43</v>
      </c>
      <c r="I137" s="5"/>
    </row>
  </sheetData>
  <mergeCells count="81">
    <mergeCell ref="A105:I105"/>
    <mergeCell ref="A106:I106"/>
    <mergeCell ref="A107:I107"/>
    <mergeCell ref="A109:A111"/>
    <mergeCell ref="B109:B111"/>
    <mergeCell ref="C109:C111"/>
    <mergeCell ref="D109:D111"/>
    <mergeCell ref="E109:E111"/>
    <mergeCell ref="F109:F111"/>
    <mergeCell ref="G109:G111"/>
    <mergeCell ref="H109:H111"/>
    <mergeCell ref="I109:I111"/>
    <mergeCell ref="A4:I4"/>
    <mergeCell ref="A5:I5"/>
    <mergeCell ref="A6:I6"/>
    <mergeCell ref="A25:I2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A24:I24"/>
    <mergeCell ref="A26:I26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A65:I65"/>
    <mergeCell ref="J28:J30"/>
    <mergeCell ref="A44:I44"/>
    <mergeCell ref="A45:I45"/>
    <mergeCell ref="A46:I46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A64:I64"/>
    <mergeCell ref="J89:J91"/>
    <mergeCell ref="A66:I66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85:I85"/>
    <mergeCell ref="A129:J129"/>
    <mergeCell ref="E125:F125"/>
    <mergeCell ref="E126:F126"/>
    <mergeCell ref="E127:F127"/>
    <mergeCell ref="J68:J70"/>
    <mergeCell ref="A86:I86"/>
    <mergeCell ref="A87:I87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</mergeCells>
  <pageMargins left="0.35433070866141736" right="0.19685039370078741" top="0.87" bottom="0.19" header="0.87" footer="0.19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РВ-зп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XTreme.ws</cp:lastModifiedBy>
  <cp:lastPrinted>2018-01-11T09:26:57Z</cp:lastPrinted>
  <dcterms:created xsi:type="dcterms:W3CDTF">2017-06-19T08:36:08Z</dcterms:created>
  <dcterms:modified xsi:type="dcterms:W3CDTF">2018-02-26T12:35:14Z</dcterms:modified>
</cp:coreProperties>
</file>