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а\прогр. на 2019\висит на сайте\"/>
    </mc:Choice>
  </mc:AlternateContent>
  <bookViews>
    <workbookView xWindow="0" yWindow="0" windowWidth="20490" windowHeight="7845"/>
  </bookViews>
  <sheets>
    <sheet name="розділ 6" sheetId="1" r:id="rId1"/>
    <sheet name="розділ 9" sheetId="2" r:id="rId2"/>
  </sheets>
  <definedNames>
    <definedName name="_xlnm.Print_Area" localSheetId="0">'розділ 6'!$A$1:$P$161</definedName>
  </definedNames>
  <calcPr calcId="162913"/>
</workbook>
</file>

<file path=xl/calcChain.xml><?xml version="1.0" encoding="utf-8"?>
<calcChain xmlns="http://schemas.openxmlformats.org/spreadsheetml/2006/main">
  <c r="M161" i="1" l="1"/>
  <c r="L161" i="1"/>
  <c r="N161" i="1"/>
  <c r="D44" i="2" l="1"/>
  <c r="D43" i="2"/>
  <c r="D30" i="2"/>
  <c r="D24" i="2"/>
  <c r="D19" i="2"/>
  <c r="M54" i="1"/>
  <c r="O147" i="1" l="1"/>
  <c r="O69" i="1"/>
  <c r="A69" i="1"/>
  <c r="A70" i="1"/>
  <c r="O151" i="1"/>
  <c r="M58" i="1"/>
  <c r="O58" i="1"/>
  <c r="M35" i="1"/>
  <c r="M44" i="1"/>
  <c r="M60" i="1"/>
  <c r="M63" i="1"/>
  <c r="M62" i="1"/>
  <c r="M53" i="1"/>
  <c r="M39" i="1"/>
  <c r="M64" i="1"/>
  <c r="M51" i="1"/>
  <c r="M27" i="1"/>
  <c r="M26" i="1"/>
  <c r="O128" i="1"/>
  <c r="O45" i="1" l="1"/>
  <c r="N154" i="1" l="1"/>
  <c r="N155" i="1"/>
  <c r="N156" i="1"/>
  <c r="N157" i="1"/>
  <c r="N158" i="1"/>
  <c r="N159" i="1"/>
  <c r="N160" i="1"/>
  <c r="N153" i="1"/>
  <c r="O107" i="1" l="1"/>
  <c r="M133" i="1"/>
  <c r="L133" i="1" s="1"/>
  <c r="M114" i="1"/>
  <c r="O132" i="1"/>
  <c r="L114" i="1" l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8" i="1"/>
  <c r="O110" i="1"/>
  <c r="O111" i="1"/>
  <c r="O112" i="1"/>
  <c r="O115" i="1" l="1"/>
  <c r="O122" i="1"/>
  <c r="O131" i="1" l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149" i="1"/>
  <c r="O142" i="1"/>
  <c r="O59" i="1" l="1"/>
  <c r="O31" i="1"/>
  <c r="O35" i="1"/>
  <c r="O34" i="1" l="1"/>
  <c r="O144" i="1" l="1"/>
  <c r="O135" i="1" l="1"/>
  <c r="O136" i="1"/>
  <c r="O137" i="1"/>
  <c r="O138" i="1"/>
  <c r="O139" i="1"/>
  <c r="O140" i="1"/>
  <c r="O141" i="1"/>
  <c r="O134" i="1"/>
  <c r="O127" i="1"/>
  <c r="O126" i="1"/>
  <c r="O124" i="1"/>
  <c r="O123" i="1"/>
  <c r="O121" i="1"/>
  <c r="O120" i="1"/>
  <c r="O119" i="1"/>
  <c r="O68" i="1" l="1"/>
  <c r="O67" i="1" l="1"/>
  <c r="O66" i="1"/>
  <c r="O65" i="1"/>
  <c r="O64" i="1"/>
  <c r="O63" i="1"/>
  <c r="O62" i="1"/>
  <c r="O61" i="1"/>
  <c r="O60" i="1"/>
  <c r="O57" i="1"/>
  <c r="O56" i="1"/>
  <c r="O55" i="1"/>
  <c r="O54" i="1"/>
  <c r="O161" i="1" s="1"/>
  <c r="O53" i="1"/>
  <c r="O52" i="1"/>
  <c r="O51" i="1"/>
  <c r="O50" i="1"/>
  <c r="O49" i="1"/>
  <c r="O48" i="1"/>
  <c r="O47" i="1"/>
  <c r="O46" i="1"/>
  <c r="O44" i="1"/>
  <c r="O43" i="1"/>
  <c r="O42" i="1"/>
  <c r="O41" i="1"/>
  <c r="O40" i="1"/>
  <c r="O39" i="1"/>
  <c r="O38" i="1"/>
  <c r="O37" i="1"/>
  <c r="O36" i="1"/>
  <c r="O33" i="1"/>
  <c r="O32" i="1"/>
  <c r="O30" i="1"/>
  <c r="O29" i="1"/>
  <c r="A6" i="1"/>
  <c r="O21" i="1"/>
  <c r="O20" i="1"/>
  <c r="O19" i="1"/>
  <c r="O18" i="1"/>
  <c r="O17" i="1"/>
  <c r="O16" i="1"/>
  <c r="O15" i="1"/>
  <c r="O14" i="1"/>
  <c r="O13" i="1"/>
  <c r="O28" i="1" l="1"/>
  <c r="O27" i="1"/>
  <c r="O26" i="1"/>
  <c r="O25" i="1"/>
  <c r="O24" i="1"/>
  <c r="O23" i="1"/>
  <c r="O22" i="1"/>
  <c r="O12" i="1"/>
  <c r="O11" i="1"/>
  <c r="O10" i="1"/>
  <c r="O9" i="1"/>
  <c r="O8" i="1"/>
  <c r="O7" i="1"/>
  <c r="O6" i="1"/>
  <c r="O5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10" i="1" s="1"/>
  <c r="A111" i="1" s="1"/>
  <c r="A112" i="1" s="1"/>
  <c r="A114" i="1" s="1"/>
  <c r="A115" i="1" s="1"/>
  <c r="A117" i="1" s="1"/>
  <c r="A119" i="1" s="1"/>
  <c r="A120" i="1" s="1"/>
  <c r="A121" i="1" s="1"/>
  <c r="A122" i="1" s="1"/>
  <c r="A123" i="1" s="1"/>
  <c r="A124" i="1" s="1"/>
  <c r="A125" i="1" l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4" i="1" s="1"/>
  <c r="A146" i="1" s="1"/>
  <c r="A147" i="1" l="1"/>
  <c r="A149" i="1" s="1"/>
  <c r="A151" i="1" l="1"/>
  <c r="A153" i="1" s="1"/>
  <c r="A154" i="1" s="1"/>
  <c r="A155" i="1" s="1"/>
  <c r="A156" i="1" s="1"/>
  <c r="A157" i="1" s="1"/>
  <c r="A158" i="1" s="1"/>
  <c r="A159" i="1" s="1"/>
  <c r="A160" i="1" s="1"/>
</calcChain>
</file>

<file path=xl/sharedStrings.xml><?xml version="1.0" encoding="utf-8"?>
<sst xmlns="http://schemas.openxmlformats.org/spreadsheetml/2006/main" count="913" uniqueCount="299">
  <si>
    <t xml:space="preserve">Найменування заходу </t>
  </si>
  <si>
    <t xml:space="preserve">Заходи </t>
  </si>
  <si>
    <t>№ з/р</t>
  </si>
  <si>
    <t>Відділ освіти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</si>
  <si>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</si>
  <si>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</si>
  <si>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</si>
  <si>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</si>
  <si>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тротуару по Бульвару Дружби Народів 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</si>
  <si>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</si>
  <si>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</si>
  <si>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вул.Об"їзна в м.Сєвєродонецьк</t>
  </si>
  <si>
    <t>Капітальний ремонт дороги по вул.Автомобільна в м.Сєвєродонецьк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</si>
  <si>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</si>
  <si>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</si>
  <si>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Житловий фонд</t>
  </si>
  <si>
    <t>Мости</t>
  </si>
  <si>
    <t xml:space="preserve">Відділ спорту </t>
  </si>
  <si>
    <t>Електропостачання</t>
  </si>
  <si>
    <t>Капітальний ремонт тротуару по пр.Центральний</t>
  </si>
  <si>
    <r>
      <t xml:space="preserve">Будівництво мереж зовнішнього електропостачання сел.Боброво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</si>
  <si>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Реконструкція заплавного мосту № 1 в м.Сєвєродонецьк</t>
    </r>
    <r>
      <rPr>
        <b/>
        <sz val="10"/>
        <rFont val="Times New Roman"/>
        <family val="1"/>
        <charset val="204"/>
      </rPr>
      <t xml:space="preserve"> (співфінансування)</t>
    </r>
  </si>
  <si>
    <t>Капітальний ремонт внутріквартальних доріг в кварталі № 3</t>
  </si>
  <si>
    <t>Капітальний ремонт внутріквартальних доріг в кварталі № 18</t>
  </si>
  <si>
    <t>Капітальний ремонт внутріквартальних доріг в кварталі № 20</t>
  </si>
  <si>
    <t>Капітальний ремонт внутріквартальних доріг в кварталі № 23</t>
  </si>
  <si>
    <t>Капітальний ремонт внутріквартальних доріг в кварталі № 31</t>
  </si>
  <si>
    <t>Капітальний ремонт внутріквартальних доріг в кварталі № 38а</t>
  </si>
  <si>
    <t>Капітальний ремонт внутріквартальних доріг в кварталі № 38б</t>
  </si>
  <si>
    <t>Капітальний ремонт внутріквартальних доріг в кварталі № 40</t>
  </si>
  <si>
    <t>Капітальний ремонт внутріквартальних доріг в кварталі № 46</t>
  </si>
  <si>
    <t>Капітальний ремонт внутріквартальних доріг в кварталі № 47</t>
  </si>
  <si>
    <t>Капітальний ремонт внутріквартальних доріг в кварталі № 50</t>
  </si>
  <si>
    <t>Капітальний ремонт внутріквартальних доріг в кварталі № 52</t>
  </si>
  <si>
    <t>Капітальний ремонт внутріквартальних доріг в кварталі № 54</t>
  </si>
  <si>
    <t>Капітальний ремонт внутріквартальних доріг в кварталі № 56</t>
  </si>
  <si>
    <t>Капітальний ремонт внутріквартальних доріг в кварталі № 59</t>
  </si>
  <si>
    <t>Капітальний ремонт внутріквартальних доріг в кварталі № 61</t>
  </si>
  <si>
    <t>Капітальний ремонт внутріквартальних доріг в кварталі № 69</t>
  </si>
  <si>
    <t xml:space="preserve">Капітальний ремонт внутріквартальних доріг в 75 мікрорайоні </t>
  </si>
  <si>
    <t xml:space="preserve">Капітальний ремонт внутріквартальних доріг в 76 мікрорайоні </t>
  </si>
  <si>
    <t xml:space="preserve">Капітальний ремонт внутріквартальних доріг в 77 мікрорайоні </t>
  </si>
  <si>
    <t xml:space="preserve">Капітальний ремонт внутріквартальних доріг в 78 мікрорайоні </t>
  </si>
  <si>
    <t xml:space="preserve">Капітальний ремонт внутріквартальних доріг в 79 мікрорайоні </t>
  </si>
  <si>
    <t xml:space="preserve">Капітальний ремонт внутріквартальних доріг в 80 мікрорайоні </t>
  </si>
  <si>
    <t xml:space="preserve">Капітальний ремонт внутріквартальних доріг в 81 мікрорайоні </t>
  </si>
  <si>
    <t>Капітальний ремонт внутріквартальних доріг в кварталі "МЖК"</t>
  </si>
  <si>
    <t>Капітальний ремонт внутріквартальних доріг в кварталі № 39</t>
  </si>
  <si>
    <t>Капітальний ремонт внутріквартальних доріг в кварталі № 49</t>
  </si>
  <si>
    <t>Капітальний ремонт дороги на перехресті вул.Гоголя-вул.Лісна в м.Сєвєродонецьк</t>
  </si>
  <si>
    <t>Капітальний ремонт (заміна віконних блоків) НВК Спеціалізованої школи-колегіуму", розташованого за адресою: вул. Гоголя, 37</t>
  </si>
  <si>
    <t>Капітальний ремонт (заміна віконних блоків) середньої загальноосвітньої школи І-ІІІ ступенів № 11, розташованої за адресою: пр. Гвардійський, 25</t>
  </si>
  <si>
    <t>Капітальний ремонт (заміна віконних блоків) середньої загальноосвітньої школи І-ІІІ ступенів №15, розташованої за адресою: вул. Федоренка, 39</t>
  </si>
  <si>
    <t>Капітальний ремонт дороги вул.Кооперативна в с.Воєводівка</t>
  </si>
  <si>
    <t>Будівництво дороги від пр.Гвардійський до вул.Київська</t>
  </si>
  <si>
    <t>Розмітка дороги по вул.Об'їзна</t>
  </si>
  <si>
    <t>Розмітка дороги по пр.Гвардійський</t>
  </si>
  <si>
    <t>Розмітка дороги по пр.Хіміків</t>
  </si>
  <si>
    <t>Розмітка дороги по ш.Будівельників</t>
  </si>
  <si>
    <t>Розмітка дороги по вул.Курчатова</t>
  </si>
  <si>
    <t>Розмітка дороги по вул.Новікова</t>
  </si>
  <si>
    <t>Розмітка дороги по вул.Донецька</t>
  </si>
  <si>
    <t>Розмітка дороги по пр.Центральний</t>
  </si>
  <si>
    <t>Розмітка дороги по вул.Б.Ліщини</t>
  </si>
  <si>
    <t>Розмітка доріг (пішохідні переходи)</t>
  </si>
  <si>
    <t>Розмітка дороги по вул.Гагаріна</t>
  </si>
  <si>
    <t>Розмітка дороги по вул.Вілєсова</t>
  </si>
  <si>
    <t>Розмітка дороги по вул.Науки</t>
  </si>
  <si>
    <t>6. НАПРЯМИ ДІЯЛЬНОСТІ, ЗАВДАННЯ ТА ЗАХОДИ ПРОГРАМИ (перелік об`єктів)</t>
  </si>
  <si>
    <t>Капітальний ремонт дороги по вул.Лісна в м.Сєвєродонецьк</t>
  </si>
  <si>
    <t>Капітальний ремонт дороги по вул.Лисичанська в м.Сєвєродонецьк</t>
  </si>
  <si>
    <t>Капітальний ремонт дороги по вул.Гоголя в м.Сєвєродонецьк</t>
  </si>
  <si>
    <t>Капітальний ремонт дороги по пров.Гоголя в м.Сєвєродонецьк</t>
  </si>
  <si>
    <t>Капітальний ремонт дороги по пров.Фабрічний в м.Сєвєродонецьк</t>
  </si>
  <si>
    <t>Капітальний ремонт внутріквартальних доріг в кварталі № 42</t>
  </si>
  <si>
    <t>Капітальний ремонт дороги по вул.Вілєсова в м.Сєвєродонецьк</t>
  </si>
  <si>
    <t>Капітальний ремонт дороги по вул.Б.Ліщини в м.Сєвєродонецьк</t>
  </si>
  <si>
    <t>Капітальний ремонт дороги по пр.Космонавтів в м.Сєвєродонецьк</t>
  </si>
  <si>
    <t>Капітальний ремонт дороги по вул.Дачна в м.Сєвєродонецьк</t>
  </si>
  <si>
    <t>Капітальний ремонт дороги по вул.Зелена в м.Сєвєродонецьк</t>
  </si>
  <si>
    <t>Капітальний ремонт дороги по пр.Центральний в м.Сєвєродонецьк</t>
  </si>
  <si>
    <t>Капітальний ремонт дороги по вул.Маяковського в м.Сєвєродонецьк</t>
  </si>
  <si>
    <t>Капітальний ремонт дороги по вул.Промислова в м.Сєвєродонецьк</t>
  </si>
  <si>
    <t>Капітальний ремонт внутріквартальних доріг в кварталі № 4</t>
  </si>
  <si>
    <t>Капітальний ремонт внутріквартальних доріг в кварталі № 12</t>
  </si>
  <si>
    <t>Капітальний ремонт внутріквартальних доріг в кварталі № 19</t>
  </si>
  <si>
    <t>Капітальний ремонт внутріквартальних доріг в кварталі № 32</t>
  </si>
  <si>
    <t>Капітальний ремонт внутріквартальних доріг в кварталі № 49б</t>
  </si>
  <si>
    <t>Капітальний ремонт дороги вул.Шкільна в с.Сиротине</t>
  </si>
  <si>
    <t>Капітальний ремонт дороги вул.Бикова в с.Сиротине</t>
  </si>
  <si>
    <t>Капітальний ремонт дороги вул.Пролетарська в смт.Воронове</t>
  </si>
  <si>
    <t>Капітальний ремонт дороги вул.Червна в  смт.Метьолкіне</t>
  </si>
  <si>
    <t>Джерела фінансування</t>
  </si>
  <si>
    <t>Очікувані результати</t>
  </si>
  <si>
    <t>Рейтинг</t>
  </si>
  <si>
    <t>Буд.</t>
  </si>
  <si>
    <t>Рек.</t>
  </si>
  <si>
    <t>К/р</t>
  </si>
  <si>
    <t>Проек-туван-ня</t>
  </si>
  <si>
    <t>Інше</t>
  </si>
  <si>
    <t>Енерго- збер.</t>
  </si>
  <si>
    <t>Безп.дор. руху</t>
  </si>
  <si>
    <t>державний бюджет</t>
  </si>
  <si>
    <t>місцевий бюджет</t>
  </si>
  <si>
    <t xml:space="preserve"> +</t>
  </si>
  <si>
    <t xml:space="preserve"> + </t>
  </si>
  <si>
    <t>+</t>
  </si>
  <si>
    <t>Утримання об'єктів міста в належному стані</t>
  </si>
  <si>
    <t>Збільшення кількості дитячих місць</t>
  </si>
  <si>
    <t>Розмітка дороги по вул.Менделєєва</t>
  </si>
  <si>
    <t>Розмітка дороги по вул.Автомобільна</t>
  </si>
  <si>
    <t>Розмітка дороги по вул.Єгорова</t>
  </si>
  <si>
    <t>Розмітка дороги по вул.Партизанська</t>
  </si>
  <si>
    <t>Розмітка дороги по вул.Першотравнева</t>
  </si>
  <si>
    <t>Розмітка дороги по вул.Танкістів</t>
  </si>
  <si>
    <t>Розмітка дороги по пр.Космонавтів</t>
  </si>
  <si>
    <t>Розмітка дороги по вул.Маяковського</t>
  </si>
  <si>
    <t>Капітальний ремонт дороги по пр.Хіміків в м.Сєвєродонецьк</t>
  </si>
  <si>
    <t>Капітальний ремонт дороги по вул.Гагаріна в м.Сєвєродонецьк</t>
  </si>
  <si>
    <t>Капітальний ремонт дороги по вул.Єнергетиків в м.Сєвєродонецьк</t>
  </si>
  <si>
    <t>Капітальний ремонт дороги по вул.Партизанська в м.Сєвєродонецьк</t>
  </si>
  <si>
    <t>Капітальний ремонт дороги по вул.Танкістів в м.Сєвєродонецьк</t>
  </si>
  <si>
    <t>Капітальний ремонт дороги по вул.Менделєєва в м.Сєвєродонецьк</t>
  </si>
  <si>
    <t>Капітальний ремонт дороги по вул.Новікова в м.Сєвєродонецьк</t>
  </si>
  <si>
    <t>Капітальний ремонт ігрової зали КДЮСШ №1 за адресою: вул.Федоренка, 33</t>
  </si>
  <si>
    <t>Капітальний ремонт роздягалень, душових приміщень та коридору першого поверху КДЮСШ №1 за адресою: вул.Федоренка, 33</t>
  </si>
  <si>
    <t>Капітальний ремонт коридору другого та третього поверху КДЮСШ №1 за адресою: вул.Федоренка, 33</t>
  </si>
  <si>
    <t>Капітальний ремонт системи опалення в будівлі КДЮСШ №1 за адресою: вул.Федоренка, 33</t>
  </si>
  <si>
    <t>Капітальний ремонт тенісних кортів КДЮСШ №1 за адресою: вул.Вілєсова, 4а</t>
  </si>
  <si>
    <t>Капітальний ремонт системи опалення офісних приміщень в будівлі КДЮСШ №1 за адресою: вул.Федоренка, 33</t>
  </si>
  <si>
    <t>Реконструкція системи опалення залів КДЮСШ №1 (клімат панелі) за адресою: вул.Федоренка, 33</t>
  </si>
  <si>
    <t>Реконструкція освітлення спортивної зали КДЮСШ №3, за адресою: вул.Сметаніна, 5а</t>
  </si>
  <si>
    <t>Будівництво моста через р. Борова</t>
  </si>
  <si>
    <t>Капітальний ремонт будівлі їдальні «Світанок» КП «КШХ» за адресою: вул.Гоголя, 43</t>
  </si>
  <si>
    <t>Капітальний ремонт внутріквартальних доріг в кварталі № 23а</t>
  </si>
  <si>
    <t xml:space="preserve">Відділ культури  </t>
  </si>
  <si>
    <t>Капітальний ремонт внутріквартальних доріг в кварталі № 23в</t>
  </si>
  <si>
    <t>Капітальний ремонт асфальтового покриття Борівського НВК І-ІІІ ступенів Сєвєродонецької міської ради</t>
  </si>
  <si>
    <t>Капітальний ремонт внутріквартальних доріг в кварталі № 19-в</t>
  </si>
  <si>
    <t xml:space="preserve">Капітальний ремонт внутріквартальних доріг в 73 мікрорайоні </t>
  </si>
  <si>
    <t>Капітальний ремонт тротуару по пров.Агафонова</t>
  </si>
  <si>
    <t>Капітальний ремонт сходів розташованих в районі будинку по вул.Маяковського, 18</t>
  </si>
  <si>
    <t>Реконструкція зеленої зони по вул.Донецька обмеженої вул.Ломоносова та вул.Горького</t>
  </si>
  <si>
    <t>Капітальний ремонт КДЮСШ № 3 за адресою: вул.Сметаніна, 5а</t>
  </si>
  <si>
    <t>Капітальний ремонт дороги від вул.Кооперативна до вул.Підгорна в с.Воєводівка</t>
  </si>
  <si>
    <t>Будівництво інженерно-транспортної інфраструктури в с.Воєвоівка</t>
  </si>
  <si>
    <t>Управління праці та соціального захисту населення</t>
  </si>
  <si>
    <t>Капітальний ремонт внутріквартальних доріг в кварталі № 29а</t>
  </si>
  <si>
    <t>Капітальний ремонт внутріквартальних доріг в кварталі № 29б</t>
  </si>
  <si>
    <t xml:space="preserve"> Капітальний ремонт басейну та підсобних приміщень ДЮСШ № 1, розташованої за адресою: м.Сєвєродонецьк, вул.Гоголя, 37</t>
  </si>
  <si>
    <t>Капітальний ремонт приміщень Управління праці та соціального захисту населення, за адресою: вул.Новікова, 15б</t>
  </si>
  <si>
    <t>Капітальний ремонт дороги по вул.Дачна в с.Щедрищеве</t>
  </si>
  <si>
    <r>
      <t>Капітальний ремонт Будинку Фізкультури КДЮСШ № 2 (системи водопостачання та теплопостачання, утеплення фасаду) за адресою: м.Сєвєродонецьк, вул.Сметаніна, 5а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</si>
  <si>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>Капітальний ремонт ДНЗ № 43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</si>
  <si>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Реконструкція вивільнених приміщень СЗШ № 13 під відкриття КДНЗ (дитячий садочок "Сонечко") за адресою: м.Сєвєродонецьк, вул.Маяковського, 19 </t>
  </si>
  <si>
    <t>Капітальний ремонт тенісних кортів КДЮСШ №1 за адресою: вул.Федоренка, 33а (співфінансування)</t>
  </si>
  <si>
    <t>Капітальний ремонт СДЮСТШ ВВС "Садко" за адресою: вул.Маяковського, 19-А (співфінансування)</t>
  </si>
  <si>
    <t>КП "Комбінат шкільного харчування" Сєвєродонецької міської ради</t>
  </si>
  <si>
    <t>Об'єкти, що фінансуються Європейським інвестиційним банком</t>
  </si>
  <si>
    <t>Реконструкція адміністративної будівлі, вул.Леніна, 32</t>
  </si>
  <si>
    <t>Будівництво пєлєтної котельні для комунального закладу "Сєвєродонецький міський палац культури"</t>
  </si>
  <si>
    <t>Реконструкція адміністративної будівлі по вул.Леніна, 32А</t>
  </si>
  <si>
    <t>Будівництво пєлєтної котельні НВК "Спеціалізована школа колегіум"</t>
  </si>
  <si>
    <t>Будівництво пєлєтних котелень для комунальної установи Сєвєродонецької міської багатопрофільнлї лікарні</t>
  </si>
  <si>
    <t>Капітальний ремонт ДНЗ № 25 (енергосанація)</t>
  </si>
  <si>
    <t>Будівництво пєлєтної котельні ЗОШ № 18 м.Сєвєродонецьк, вул.Курчатова, 27Б</t>
  </si>
  <si>
    <t>Будівництво пєлєтної котельні ДЮСШ № 1 м.Сєвєродонецьк, вул.Федоренко, 33</t>
  </si>
  <si>
    <t>Дороги</t>
  </si>
  <si>
    <t>кошти ЄІБ</t>
  </si>
  <si>
    <t>Планові обсяги, всього, тис.грн.</t>
  </si>
  <si>
    <t>Всього</t>
  </si>
  <si>
    <t>Утримання об'єктів міста в належному стані, забезпечення безпеки дорожнього руху</t>
  </si>
  <si>
    <t xml:space="preserve">Забезпечення тимчасовим  житлом внутрішньо переміщених осіб, </t>
  </si>
  <si>
    <t>Підвищення енергоефективності, утримання об'єктів міста в належному стані</t>
  </si>
  <si>
    <t>Підвищення енерго ефективності, економія енергоресурсів</t>
  </si>
  <si>
    <t>Капітальний ремонт внутріквартальних доріг в кварталі № 45</t>
  </si>
  <si>
    <t>9. Очікувані кінцеві результати виконання програми, визначення ефективності.</t>
  </si>
  <si>
    <t>ПОКАЗНИК ВИТРАТ</t>
  </si>
  <si>
    <t>Найменування завдання</t>
  </si>
  <si>
    <t>Найменування показника</t>
  </si>
  <si>
    <t>Одиниця виміру</t>
  </si>
  <si>
    <t>Значення показника</t>
  </si>
  <si>
    <t>Безпека дорожнього руху:</t>
  </si>
  <si>
    <t>розмітка доріг</t>
  </si>
  <si>
    <t xml:space="preserve"> - вартість нанесеної дорожньої розмітки</t>
  </si>
  <si>
    <t>тис.грн.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</si>
  <si>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</si>
  <si>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</si>
  <si>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>будівництво дороги;</t>
  </si>
  <si>
    <t xml:space="preserve"> - вартість проектування будівництва дороги</t>
  </si>
  <si>
    <t>будівництво багатоквартирних житлових будинків, комплексна забудова території (розробка проектної документації)</t>
  </si>
  <si>
    <t xml:space="preserve"> - вартість розробки проектної документації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</si>
  <si>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</si>
  <si>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</si>
  <si>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</si>
  <si>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 xml:space="preserve"> - вартість будівництва мереж зовнішнього електропостачання</t>
  </si>
  <si>
    <t>реконструкція КДНЗ (ясла-садок) (розробка проектної документації)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</si>
  <si>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</si>
  <si>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</si>
  <si>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>капітальний ремонт асфальтового покриття</t>
  </si>
  <si>
    <t>капітальний ремонт ДНЗ</t>
  </si>
  <si>
    <t xml:space="preserve"> - вартість капітального ремонту ДНЗ</t>
  </si>
  <si>
    <t>капітальний ремонт ДЮСШ</t>
  </si>
  <si>
    <t xml:space="preserve"> - вартість капітального ремонту ДЮСШ</t>
  </si>
  <si>
    <t xml:space="preserve"> - вартість заміни віконних блоків</t>
  </si>
  <si>
    <t>Відділ молоді та спорту</t>
  </si>
  <si>
    <t>капітальний ремонт КДЮСШ</t>
  </si>
  <si>
    <t xml:space="preserve"> - вартість капітального ремонту</t>
  </si>
  <si>
    <t>капітальний ремонт тенісних кортів</t>
  </si>
  <si>
    <t>капітальний ремонт СДЮСТШ</t>
  </si>
  <si>
    <t xml:space="preserve"> - вартість капітального ремонту СДЮСТШ</t>
  </si>
  <si>
    <t>капітальний ремонт стадіону</t>
  </si>
  <si>
    <t>ПОКАЗНИК ПРОДУКТУ</t>
  </si>
  <si>
    <t xml:space="preserve"> - кількість нанесеної дорожньої розмітки</t>
  </si>
  <si>
    <t xml:space="preserve">м2 </t>
  </si>
  <si>
    <t>м2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</si>
  <si>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</si>
  <si>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</si>
  <si>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розроблених проектів</t>
  </si>
  <si>
    <t>шт.</t>
  </si>
  <si>
    <t xml:space="preserve"> - кількість побудованих електромереж</t>
  </si>
  <si>
    <t>м</t>
  </si>
  <si>
    <t xml:space="preserve"> - кількість улаштованих нових місць</t>
  </si>
  <si>
    <t xml:space="preserve"> - кількість відремонтованих приміщень</t>
  </si>
  <si>
    <t xml:space="preserve"> - кількість відремонтованих шкіл</t>
  </si>
  <si>
    <t xml:space="preserve"> - кількість замінених віконних блоків</t>
  </si>
  <si>
    <t xml:space="preserve"> - площа утепленого фасаду</t>
  </si>
  <si>
    <t xml:space="preserve"> - кількість відремонтованих кортів</t>
  </si>
  <si>
    <t xml:space="preserve"> - площа відремонтованих приміщень</t>
  </si>
  <si>
    <t>ПОКАЗНИК ЕФЕКТИВНОСТІ</t>
  </si>
  <si>
    <t xml:space="preserve"> - вартість нанесення дорожньої розмітки 1м2</t>
  </si>
  <si>
    <t>грн.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</si>
  <si>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</si>
  <si>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</si>
  <si>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розробки одного проекту</t>
  </si>
  <si>
    <t xml:space="preserve"> - вартість будівництва мереж зовнішнього електропостачання 1 п.м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</si>
  <si>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</si>
  <si>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</si>
  <si>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</si>
  <si>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ДЮСШ</t>
  </si>
  <si>
    <t xml:space="preserve"> - вартість 1 м2 віконного блоку</t>
  </si>
  <si>
    <t xml:space="preserve"> - вартість утеплення 1 м2 поверхонь</t>
  </si>
  <si>
    <t xml:space="preserve"> - вартість капітального ремонту 1 м2</t>
  </si>
  <si>
    <t>ПОКАЗНИК ЯКОСТІ</t>
  </si>
  <si>
    <t>%</t>
  </si>
  <si>
    <t>капітальний ремонт внутріквартальних доріг</t>
  </si>
  <si>
    <t>капітальний ремонт тротуарів</t>
  </si>
  <si>
    <t>капітальний ремонт доріг</t>
  </si>
  <si>
    <t>Забезпечення тимчасовим житлом внутрішньо переміщених осіб</t>
  </si>
  <si>
    <t>Забезпечення безперебійного електропостачання</t>
  </si>
  <si>
    <t>Збільшення кількості дитячих місць, утримання об'єктів міста в належному стані</t>
  </si>
  <si>
    <t xml:space="preserve">Утримання об'єктів міста в належному стані </t>
  </si>
  <si>
    <t xml:space="preserve">Утримання об'єктів міста в належному стані, підвищення енергоефективності </t>
  </si>
  <si>
    <t>Секретар міської ради</t>
  </si>
  <si>
    <t>Е.Ю. Марініч</t>
  </si>
  <si>
    <t>Реконструкція фонтану КЗ "Сєвєродонецький міський Палац культури", розташованого за адресою: пр.Хіміків, 28</t>
  </si>
  <si>
    <t>Капітальний ремонт (заміна віконних блоків) середньої загальноосвітньої школи І-ІІІ ступенів №1, розташованої за адресою: пр. Хіміків, 7</t>
  </si>
  <si>
    <t>Капітальний ремонт (заміна віконних блоків) середньої загальноосвітньої школи І-ІІІ ступенів №18, розташованої за адресою: вул.Курчатова, 27б</t>
  </si>
  <si>
    <t xml:space="preserve">Капітальний ремонт внутріквартальних доріг в 82 мікрорайоні </t>
  </si>
  <si>
    <t xml:space="preserve">Капітальний ремонт внутріквартальних доріг в 72 мікрорайоні </t>
  </si>
  <si>
    <t>Служба у справах дітей</t>
  </si>
  <si>
    <t>Капітальний ремонт приміщення служби у справах дітей Сєвєродонецької міської ради за адресою: м.Сєвєродонецьк, бульвар Дружби Народів, 32а</t>
  </si>
  <si>
    <t>Капітальний ремонт приміщень відділу культури Сєвєродонецької міської ради за адресою: бульв.Дружби Народів, 32а</t>
  </si>
  <si>
    <t>Капітальний ремонт пішохідних переходів по пр.Центральний (улаштування бруківки)</t>
  </si>
  <si>
    <t>будівництво мосту</t>
  </si>
  <si>
    <t>капітальний ремонт приміщень</t>
  </si>
  <si>
    <t>реконструкція системи опалення</t>
  </si>
  <si>
    <t>реконструкція системи освітлення</t>
  </si>
  <si>
    <t xml:space="preserve"> - вартість реконструкції системи опалення</t>
  </si>
  <si>
    <t xml:space="preserve"> - вартість реконструкції системи освітлення</t>
  </si>
  <si>
    <t>капітальний ремонт будівлі</t>
  </si>
  <si>
    <t>Відділ культури</t>
  </si>
  <si>
    <t>реконструкція фонтану</t>
  </si>
  <si>
    <t>реконструкція будівлі</t>
  </si>
  <si>
    <t xml:space="preserve"> - вартість реконструкції будівлі</t>
  </si>
  <si>
    <t>будівництво пєлєтних котелень</t>
  </si>
  <si>
    <t xml:space="preserve"> - вартість будівництва пєлєтних котелень</t>
  </si>
  <si>
    <t>капітальний ремонт (енергосанація)</t>
  </si>
  <si>
    <t>будівництво дороги</t>
  </si>
  <si>
    <t xml:space="preserve"> - кількість реконструйованих мостів</t>
  </si>
  <si>
    <t xml:space="preserve"> - кількість відремонтованих ДНЗ</t>
  </si>
  <si>
    <t>капітальний ремонт СЗШ (заміна віконних блоків)</t>
  </si>
  <si>
    <t xml:space="preserve"> - кількість реконструйованих систем</t>
  </si>
  <si>
    <t xml:space="preserve"> - кількість збудованих пєлєтних котелень</t>
  </si>
  <si>
    <t xml:space="preserve"> - кількість реконструйованих будівель</t>
  </si>
  <si>
    <t xml:space="preserve"> - вартість реконструкції мосту</t>
  </si>
  <si>
    <t xml:space="preserve"> - вартість ремонту ДНЗ</t>
  </si>
  <si>
    <t xml:space="preserve">капітальний ремонт приміщень </t>
  </si>
  <si>
    <t xml:space="preserve"> - вартість капітального ремонту одного приміщеня</t>
  </si>
  <si>
    <t xml:space="preserve"> - вартість реконструйованої системи</t>
  </si>
  <si>
    <t xml:space="preserve"> - вартість реконструйованої будівлі</t>
  </si>
  <si>
    <t>Утримання об'єктів в належному стані, забезпечення безпеки дорожнього руху</t>
  </si>
  <si>
    <t>Утримання об'єктів в належному стані</t>
  </si>
  <si>
    <t>капітальний ремонт ЗОШ (заміна віконних блоків)</t>
  </si>
  <si>
    <t>Утримання об'єктів міста в належному стані, підвищення енергоефективності</t>
  </si>
  <si>
    <t>Підвищення енергоефективності, економія енергоресурсів</t>
  </si>
  <si>
    <t xml:space="preserve">Підготував: </t>
  </si>
  <si>
    <t>Начальник ВКБ</t>
  </si>
  <si>
    <t>А.І. Ларін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</si>
</sst>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9" fillId="0" borderId="3" xfId="0" applyFont="1" applyFill="1" applyBorder="1" applyAlignment="1">
      <alignment vertical="center" wrapText="1"/>
    </xf>
    <xf numFmtId="0" fontId="12" fillId="0" borderId="0" xfId="0" applyFont="1" applyFill="1"/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9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6" xfId="0" applyFont="1" applyFill="1" applyBorder="1" applyAlignment="1"/>
    <xf numFmtId="0" fontId="3" fillId="0" borderId="1" xfId="0" applyFont="1" applyFill="1" applyBorder="1" applyAlignment="1"/>
    <xf numFmtId="0" fontId="0" fillId="0" borderId="1" xfId="0" applyFill="1" applyBorder="1"/>
    <xf numFmtId="0" fontId="9" fillId="0" borderId="6" xfId="0" applyFont="1" applyFill="1" applyBorder="1" applyAlignment="1">
      <alignment vertical="center" wrapText="1"/>
    </xf>
    <xf numFmtId="164" fontId="3" fillId="0" borderId="1" xfId="0" applyNumberFormat="1" applyFont="1" applyFill="1" applyBorder="1"/>
    <xf numFmtId="0" fontId="0" fillId="0" borderId="4" xfId="0" applyFill="1" applyBorder="1"/>
    <xf numFmtId="164" fontId="3" fillId="0" borderId="4" xfId="0" applyNumberFormat="1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5" fillId="0" borderId="1" xfId="0" applyFont="1" applyFill="1" applyBorder="1"/>
    <xf numFmtId="164" fontId="0" fillId="0" borderId="1" xfId="0" applyNumberForma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/>
    <xf numFmtId="0" fontId="16" fillId="0" borderId="0" xfId="0" applyFont="1"/>
    <xf numFmtId="0" fontId="0" fillId="0" borderId="0" xfId="0" applyFont="1"/>
    <xf numFmtId="0" fontId="17" fillId="0" borderId="1" xfId="0" applyFont="1" applyBorder="1" applyAlignment="1">
      <alignment horizontal="center"/>
    </xf>
    <xf numFmtId="0" fontId="18" fillId="0" borderId="0" xfId="0" applyFont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0" fillId="0" borderId="0" xfId="0" applyFill="1" applyBorder="1"/>
    <xf numFmtId="164" fontId="0" fillId="0" borderId="0" xfId="0" applyNumberFormat="1" applyFill="1"/>
    <xf numFmtId="0" fontId="0" fillId="0" borderId="2" xfId="0" applyFill="1" applyBorder="1"/>
    <xf numFmtId="0" fontId="0" fillId="0" borderId="3" xfId="0" applyFill="1" applyBorder="1"/>
    <xf numFmtId="164" fontId="3" fillId="0" borderId="3" xfId="0" applyNumberFormat="1" applyFont="1" applyFill="1" applyBorder="1"/>
    <xf numFmtId="0" fontId="3" fillId="0" borderId="3" xfId="0" applyFont="1" applyFill="1" applyBorder="1"/>
    <xf numFmtId="0" fontId="3" fillId="0" borderId="4" xfId="0" applyFont="1" applyFill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21" fillId="0" borderId="0" xfId="1" applyFont="1" applyAlignment="1">
      <alignment vertical="top"/>
    </xf>
    <xf numFmtId="0" fontId="17" fillId="0" borderId="1" xfId="0" applyFont="1" applyBorder="1" applyAlignment="1">
      <alignment wrapText="1"/>
    </xf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164" fontId="17" fillId="0" borderId="1" xfId="0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23" fillId="0" borderId="1" xfId="0" applyFont="1" applyBorder="1" applyAlignment="1">
      <alignment horizontal="center" vertical="top"/>
    </xf>
    <xf numFmtId="0" fontId="18" fillId="0" borderId="0" xfId="0" applyFont="1" applyFill="1"/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5" fillId="0" borderId="0" xfId="0" applyFont="1"/>
    <xf numFmtId="0" fontId="3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0" fillId="0" borderId="2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6" xfId="0" applyFont="1" applyBorder="1" applyAlignment="1">
      <alignment horizontal="left" wrapText="1"/>
    </xf>
    <xf numFmtId="0" fontId="22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tabSelected="1" zoomScaleNormal="100" workbookViewId="0">
      <selection activeCell="O178" sqref="N163:O178"/>
    </sheetView>
  </sheetViews>
  <sheetFormatPr defaultRowHeight="15" x14ac:dyDescent="0.25"/>
  <cols>
    <col min="1" max="1" width="4" style="6" customWidth="1"/>
    <col min="2" max="2" width="34" style="6" customWidth="1"/>
    <col min="3" max="3" width="7.7109375" style="6" customWidth="1"/>
    <col min="4" max="4" width="4.42578125" style="6" customWidth="1"/>
    <col min="5" max="5" width="3.85546875" style="6" customWidth="1"/>
    <col min="6" max="6" width="3.42578125" style="6" customWidth="1"/>
    <col min="7" max="7" width="8.42578125" style="6" customWidth="1"/>
    <col min="8" max="8" width="5" style="6" customWidth="1"/>
    <col min="9" max="9" width="7.85546875" style="6" customWidth="1"/>
    <col min="10" max="10" width="6.7109375" style="6" customWidth="1"/>
    <col min="11" max="11" width="7.140625" style="6" customWidth="1"/>
    <col min="12" max="12" width="10.140625" style="6" customWidth="1"/>
    <col min="13" max="13" width="10.7109375" style="6" customWidth="1"/>
    <col min="14" max="14" width="9.28515625" style="6" customWidth="1"/>
    <col min="15" max="15" width="10.28515625" style="6" customWidth="1"/>
    <col min="16" max="16" width="13.85546875" style="6" customWidth="1"/>
    <col min="17" max="16384" width="9.140625" style="6"/>
  </cols>
  <sheetData>
    <row r="1" spans="1:16" x14ac:dyDescent="0.25">
      <c r="A1" s="9" t="s">
        <v>68</v>
      </c>
      <c r="B1" s="13"/>
      <c r="C1" s="5"/>
      <c r="D1" s="5"/>
      <c r="E1" s="5"/>
      <c r="F1" s="5"/>
      <c r="G1" s="5"/>
      <c r="H1" s="5"/>
      <c r="I1" s="5"/>
      <c r="J1" s="5"/>
      <c r="K1" s="5"/>
    </row>
    <row r="2" spans="1:16" ht="26.25" customHeigh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99" t="s">
        <v>92</v>
      </c>
      <c r="M2" s="100"/>
      <c r="N2" s="101"/>
      <c r="O2" s="111" t="s">
        <v>169</v>
      </c>
      <c r="P2" s="111" t="s">
        <v>93</v>
      </c>
    </row>
    <row r="3" spans="1:16" ht="39" x14ac:dyDescent="0.25">
      <c r="A3" s="26" t="s">
        <v>2</v>
      </c>
      <c r="B3" s="1" t="s">
        <v>0</v>
      </c>
      <c r="C3" s="27" t="s">
        <v>94</v>
      </c>
      <c r="D3" s="14" t="s">
        <v>95</v>
      </c>
      <c r="E3" s="15" t="s">
        <v>96</v>
      </c>
      <c r="F3" s="15" t="s">
        <v>97</v>
      </c>
      <c r="G3" s="1" t="s">
        <v>98</v>
      </c>
      <c r="H3" s="15" t="s">
        <v>99</v>
      </c>
      <c r="I3" s="1" t="s">
        <v>100</v>
      </c>
      <c r="J3" s="1" t="s">
        <v>101</v>
      </c>
      <c r="K3" s="15" t="s">
        <v>99</v>
      </c>
      <c r="L3" s="1" t="s">
        <v>102</v>
      </c>
      <c r="M3" s="1" t="s">
        <v>103</v>
      </c>
      <c r="N3" s="1" t="s">
        <v>168</v>
      </c>
      <c r="O3" s="111"/>
      <c r="P3" s="111"/>
    </row>
    <row r="4" spans="1:16" s="4" customFormat="1" ht="20.100000000000001" customHeight="1" x14ac:dyDescent="0.2">
      <c r="A4" s="3"/>
      <c r="B4" s="11" t="s">
        <v>167</v>
      </c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1:16" s="4" customFormat="1" ht="18" customHeight="1" x14ac:dyDescent="0.25">
      <c r="A5" s="3">
        <v>1</v>
      </c>
      <c r="B5" s="28" t="s">
        <v>55</v>
      </c>
      <c r="C5" s="3">
        <v>1</v>
      </c>
      <c r="D5" s="16"/>
      <c r="E5" s="16"/>
      <c r="F5" s="16"/>
      <c r="G5" s="16"/>
      <c r="H5" s="16" t="s">
        <v>104</v>
      </c>
      <c r="I5" s="16"/>
      <c r="J5" s="3" t="s">
        <v>105</v>
      </c>
      <c r="K5" s="16"/>
      <c r="L5" s="16"/>
      <c r="M5" s="35">
        <v>50</v>
      </c>
      <c r="N5" s="35"/>
      <c r="O5" s="18">
        <f>M5</f>
        <v>50</v>
      </c>
      <c r="P5" s="94" t="s">
        <v>171</v>
      </c>
    </row>
    <row r="6" spans="1:16" s="4" customFormat="1" ht="18" customHeight="1" x14ac:dyDescent="0.25">
      <c r="A6" s="3">
        <f>A5+1</f>
        <v>2</v>
      </c>
      <c r="B6" s="28" t="s">
        <v>57</v>
      </c>
      <c r="C6" s="3">
        <v>1</v>
      </c>
      <c r="D6" s="16"/>
      <c r="E6" s="16"/>
      <c r="F6" s="16"/>
      <c r="G6" s="16"/>
      <c r="H6" s="16" t="s">
        <v>104</v>
      </c>
      <c r="I6" s="16"/>
      <c r="J6" s="3" t="s">
        <v>105</v>
      </c>
      <c r="K6" s="16"/>
      <c r="L6" s="16"/>
      <c r="M6" s="35">
        <v>165</v>
      </c>
      <c r="N6" s="35"/>
      <c r="O6" s="18">
        <f t="shared" ref="O6:O24" si="0">M6</f>
        <v>165</v>
      </c>
      <c r="P6" s="95"/>
    </row>
    <row r="7" spans="1:16" s="4" customFormat="1" ht="18" customHeight="1" x14ac:dyDescent="0.25">
      <c r="A7" s="3">
        <f t="shared" ref="A7:A77" si="1">A6+1</f>
        <v>3</v>
      </c>
      <c r="B7" s="28" t="s">
        <v>58</v>
      </c>
      <c r="C7" s="3">
        <v>1</v>
      </c>
      <c r="D7" s="16"/>
      <c r="E7" s="16"/>
      <c r="F7" s="16"/>
      <c r="G7" s="16"/>
      <c r="H7" s="16" t="s">
        <v>104</v>
      </c>
      <c r="I7" s="16"/>
      <c r="J7" s="3" t="s">
        <v>105</v>
      </c>
      <c r="K7" s="16"/>
      <c r="L7" s="16"/>
      <c r="M7" s="35">
        <v>160</v>
      </c>
      <c r="N7" s="35"/>
      <c r="O7" s="18">
        <f t="shared" si="0"/>
        <v>160</v>
      </c>
      <c r="P7" s="95"/>
    </row>
    <row r="8" spans="1:16" s="4" customFormat="1" ht="18" customHeight="1" x14ac:dyDescent="0.25">
      <c r="A8" s="3">
        <f t="shared" si="1"/>
        <v>4</v>
      </c>
      <c r="B8" s="28" t="s">
        <v>59</v>
      </c>
      <c r="C8" s="3">
        <v>1</v>
      </c>
      <c r="D8" s="16"/>
      <c r="E8" s="16"/>
      <c r="F8" s="16"/>
      <c r="G8" s="16"/>
      <c r="H8" s="16" t="s">
        <v>104</v>
      </c>
      <c r="I8" s="16"/>
      <c r="J8" s="3" t="s">
        <v>105</v>
      </c>
      <c r="K8" s="16"/>
      <c r="L8" s="16"/>
      <c r="M8" s="35">
        <v>195</v>
      </c>
      <c r="N8" s="35"/>
      <c r="O8" s="18">
        <f t="shared" si="0"/>
        <v>195</v>
      </c>
      <c r="P8" s="95"/>
    </row>
    <row r="9" spans="1:16" s="4" customFormat="1" ht="18" customHeight="1" x14ac:dyDescent="0.25">
      <c r="A9" s="3">
        <f t="shared" si="1"/>
        <v>5</v>
      </c>
      <c r="B9" s="28" t="s">
        <v>60</v>
      </c>
      <c r="C9" s="3">
        <v>1</v>
      </c>
      <c r="D9" s="16"/>
      <c r="E9" s="16"/>
      <c r="F9" s="16"/>
      <c r="G9" s="16"/>
      <c r="H9" s="16" t="s">
        <v>104</v>
      </c>
      <c r="I9" s="16"/>
      <c r="J9" s="3" t="s">
        <v>105</v>
      </c>
      <c r="K9" s="16"/>
      <c r="L9" s="16"/>
      <c r="M9" s="35">
        <v>195</v>
      </c>
      <c r="N9" s="35"/>
      <c r="O9" s="18">
        <f t="shared" si="0"/>
        <v>195</v>
      </c>
      <c r="P9" s="95"/>
    </row>
    <row r="10" spans="1:16" s="4" customFormat="1" ht="18" customHeight="1" x14ac:dyDescent="0.25">
      <c r="A10" s="3">
        <f t="shared" si="1"/>
        <v>6</v>
      </c>
      <c r="B10" s="28" t="s">
        <v>61</v>
      </c>
      <c r="C10" s="3">
        <v>1</v>
      </c>
      <c r="D10" s="16"/>
      <c r="E10" s="16"/>
      <c r="F10" s="16"/>
      <c r="G10" s="16"/>
      <c r="H10" s="16" t="s">
        <v>104</v>
      </c>
      <c r="I10" s="16"/>
      <c r="J10" s="3" t="s">
        <v>105</v>
      </c>
      <c r="K10" s="16"/>
      <c r="L10" s="16"/>
      <c r="M10" s="35">
        <v>110</v>
      </c>
      <c r="N10" s="35"/>
      <c r="O10" s="18">
        <f t="shared" si="0"/>
        <v>110</v>
      </c>
      <c r="P10" s="95"/>
    </row>
    <row r="11" spans="1:16" s="4" customFormat="1" ht="18" customHeight="1" x14ac:dyDescent="0.25">
      <c r="A11" s="3">
        <f t="shared" si="1"/>
        <v>7</v>
      </c>
      <c r="B11" s="28" t="s">
        <v>62</v>
      </c>
      <c r="C11" s="3">
        <v>1</v>
      </c>
      <c r="D11" s="16"/>
      <c r="E11" s="16"/>
      <c r="F11" s="16"/>
      <c r="G11" s="16"/>
      <c r="H11" s="16" t="s">
        <v>104</v>
      </c>
      <c r="I11" s="16"/>
      <c r="J11" s="3" t="s">
        <v>105</v>
      </c>
      <c r="K11" s="16"/>
      <c r="L11" s="16"/>
      <c r="M11" s="35">
        <v>150</v>
      </c>
      <c r="N11" s="35"/>
      <c r="O11" s="18">
        <f t="shared" si="0"/>
        <v>150</v>
      </c>
      <c r="P11" s="95"/>
    </row>
    <row r="12" spans="1:16" s="4" customFormat="1" ht="18" customHeight="1" x14ac:dyDescent="0.25">
      <c r="A12" s="3">
        <f t="shared" si="1"/>
        <v>8</v>
      </c>
      <c r="B12" s="28" t="s">
        <v>63</v>
      </c>
      <c r="C12" s="3">
        <v>1</v>
      </c>
      <c r="D12" s="16"/>
      <c r="E12" s="16"/>
      <c r="F12" s="16"/>
      <c r="G12" s="16"/>
      <c r="H12" s="16" t="s">
        <v>104</v>
      </c>
      <c r="I12" s="16"/>
      <c r="J12" s="3" t="s">
        <v>105</v>
      </c>
      <c r="K12" s="16"/>
      <c r="L12" s="16"/>
      <c r="M12" s="35">
        <v>199</v>
      </c>
      <c r="N12" s="35"/>
      <c r="O12" s="18">
        <f t="shared" si="0"/>
        <v>199</v>
      </c>
      <c r="P12" s="95"/>
    </row>
    <row r="13" spans="1:16" s="4" customFormat="1" ht="18" customHeight="1" x14ac:dyDescent="0.25">
      <c r="A13" s="3">
        <f t="shared" si="1"/>
        <v>9</v>
      </c>
      <c r="B13" s="28" t="s">
        <v>109</v>
      </c>
      <c r="C13" s="3">
        <v>1</v>
      </c>
      <c r="D13" s="16"/>
      <c r="E13" s="16"/>
      <c r="F13" s="16"/>
      <c r="G13" s="16"/>
      <c r="H13" s="16" t="s">
        <v>106</v>
      </c>
      <c r="I13" s="16"/>
      <c r="J13" s="3" t="s">
        <v>106</v>
      </c>
      <c r="K13" s="16"/>
      <c r="L13" s="16"/>
      <c r="M13" s="35">
        <v>60</v>
      </c>
      <c r="N13" s="35"/>
      <c r="O13" s="18">
        <f t="shared" si="0"/>
        <v>60</v>
      </c>
      <c r="P13" s="95"/>
    </row>
    <row r="14" spans="1:16" s="4" customFormat="1" ht="18" customHeight="1" x14ac:dyDescent="0.25">
      <c r="A14" s="3">
        <f t="shared" si="1"/>
        <v>10</v>
      </c>
      <c r="B14" s="28" t="s">
        <v>110</v>
      </c>
      <c r="C14" s="3">
        <v>1</v>
      </c>
      <c r="D14" s="16"/>
      <c r="E14" s="16"/>
      <c r="F14" s="16"/>
      <c r="G14" s="16"/>
      <c r="H14" s="16" t="s">
        <v>106</v>
      </c>
      <c r="I14" s="16"/>
      <c r="J14" s="3" t="s">
        <v>106</v>
      </c>
      <c r="K14" s="16"/>
      <c r="L14" s="16"/>
      <c r="M14" s="35">
        <v>25</v>
      </c>
      <c r="N14" s="35"/>
      <c r="O14" s="18">
        <f t="shared" si="0"/>
        <v>25</v>
      </c>
      <c r="P14" s="95"/>
    </row>
    <row r="15" spans="1:16" s="4" customFormat="1" ht="18" customHeight="1" x14ac:dyDescent="0.25">
      <c r="A15" s="3">
        <f t="shared" si="1"/>
        <v>11</v>
      </c>
      <c r="B15" s="28" t="s">
        <v>111</v>
      </c>
      <c r="C15" s="3">
        <v>1</v>
      </c>
      <c r="D15" s="16"/>
      <c r="E15" s="16"/>
      <c r="F15" s="16"/>
      <c r="G15" s="16"/>
      <c r="H15" s="16" t="s">
        <v>106</v>
      </c>
      <c r="I15" s="16"/>
      <c r="J15" s="3" t="s">
        <v>106</v>
      </c>
      <c r="K15" s="16"/>
      <c r="L15" s="16"/>
      <c r="M15" s="35">
        <v>50</v>
      </c>
      <c r="N15" s="35"/>
      <c r="O15" s="18">
        <f t="shared" si="0"/>
        <v>50</v>
      </c>
      <c r="P15" s="95"/>
    </row>
    <row r="16" spans="1:16" s="4" customFormat="1" ht="18" customHeight="1" x14ac:dyDescent="0.25">
      <c r="A16" s="3">
        <f t="shared" si="1"/>
        <v>12</v>
      </c>
      <c r="B16" s="28" t="s">
        <v>112</v>
      </c>
      <c r="C16" s="3">
        <v>1</v>
      </c>
      <c r="D16" s="16"/>
      <c r="E16" s="16"/>
      <c r="F16" s="16"/>
      <c r="G16" s="16"/>
      <c r="H16" s="16" t="s">
        <v>106</v>
      </c>
      <c r="I16" s="16"/>
      <c r="J16" s="3" t="s">
        <v>106</v>
      </c>
      <c r="K16" s="16"/>
      <c r="L16" s="16"/>
      <c r="M16" s="35">
        <v>40</v>
      </c>
      <c r="N16" s="35"/>
      <c r="O16" s="18">
        <f t="shared" si="0"/>
        <v>40</v>
      </c>
      <c r="P16" s="95"/>
    </row>
    <row r="17" spans="1:16" s="4" customFormat="1" ht="18" customHeight="1" x14ac:dyDescent="0.25">
      <c r="A17" s="3">
        <f t="shared" si="1"/>
        <v>13</v>
      </c>
      <c r="B17" s="28" t="s">
        <v>56</v>
      </c>
      <c r="C17" s="3">
        <v>1</v>
      </c>
      <c r="D17" s="16"/>
      <c r="E17" s="16"/>
      <c r="F17" s="16"/>
      <c r="G17" s="16"/>
      <c r="H17" s="16" t="s">
        <v>106</v>
      </c>
      <c r="I17" s="16"/>
      <c r="J17" s="3" t="s">
        <v>106</v>
      </c>
      <c r="K17" s="16"/>
      <c r="L17" s="16"/>
      <c r="M17" s="35">
        <v>165</v>
      </c>
      <c r="N17" s="35"/>
      <c r="O17" s="18">
        <f t="shared" si="0"/>
        <v>165</v>
      </c>
      <c r="P17" s="95"/>
    </row>
    <row r="18" spans="1:16" s="4" customFormat="1" ht="18" customHeight="1" x14ac:dyDescent="0.25">
      <c r="A18" s="3">
        <f t="shared" si="1"/>
        <v>14</v>
      </c>
      <c r="B18" s="28" t="s">
        <v>113</v>
      </c>
      <c r="C18" s="3">
        <v>1</v>
      </c>
      <c r="D18" s="16"/>
      <c r="E18" s="16"/>
      <c r="F18" s="16"/>
      <c r="G18" s="16"/>
      <c r="H18" s="16" t="s">
        <v>106</v>
      </c>
      <c r="I18" s="16"/>
      <c r="J18" s="3" t="s">
        <v>106</v>
      </c>
      <c r="K18" s="16"/>
      <c r="L18" s="16"/>
      <c r="M18" s="35">
        <v>40</v>
      </c>
      <c r="N18" s="35"/>
      <c r="O18" s="18">
        <f t="shared" si="0"/>
        <v>40</v>
      </c>
      <c r="P18" s="95"/>
    </row>
    <row r="19" spans="1:16" s="4" customFormat="1" ht="18" customHeight="1" x14ac:dyDescent="0.25">
      <c r="A19" s="3">
        <f t="shared" si="1"/>
        <v>15</v>
      </c>
      <c r="B19" s="28" t="s">
        <v>114</v>
      </c>
      <c r="C19" s="3">
        <v>1</v>
      </c>
      <c r="D19" s="16"/>
      <c r="E19" s="16"/>
      <c r="F19" s="16"/>
      <c r="G19" s="16"/>
      <c r="H19" s="16" t="s">
        <v>106</v>
      </c>
      <c r="I19" s="16"/>
      <c r="J19" s="3" t="s">
        <v>106</v>
      </c>
      <c r="K19" s="16"/>
      <c r="L19" s="16"/>
      <c r="M19" s="35">
        <v>45</v>
      </c>
      <c r="N19" s="35"/>
      <c r="O19" s="18">
        <f t="shared" si="0"/>
        <v>45</v>
      </c>
      <c r="P19" s="95"/>
    </row>
    <row r="20" spans="1:16" s="4" customFormat="1" ht="18" customHeight="1" x14ac:dyDescent="0.25">
      <c r="A20" s="3">
        <f t="shared" si="1"/>
        <v>16</v>
      </c>
      <c r="B20" s="28" t="s">
        <v>115</v>
      </c>
      <c r="C20" s="3">
        <v>1</v>
      </c>
      <c r="D20" s="16"/>
      <c r="E20" s="16"/>
      <c r="F20" s="16"/>
      <c r="G20" s="16"/>
      <c r="H20" s="16" t="s">
        <v>106</v>
      </c>
      <c r="I20" s="16"/>
      <c r="J20" s="3" t="s">
        <v>106</v>
      </c>
      <c r="K20" s="16"/>
      <c r="L20" s="16"/>
      <c r="M20" s="35">
        <v>32</v>
      </c>
      <c r="N20" s="35"/>
      <c r="O20" s="18">
        <f t="shared" si="0"/>
        <v>32</v>
      </c>
      <c r="P20" s="95"/>
    </row>
    <row r="21" spans="1:16" s="4" customFormat="1" ht="18" customHeight="1" x14ac:dyDescent="0.25">
      <c r="A21" s="3">
        <f t="shared" si="1"/>
        <v>17</v>
      </c>
      <c r="B21" s="28" t="s">
        <v>116</v>
      </c>
      <c r="C21" s="3">
        <v>1</v>
      </c>
      <c r="D21" s="16"/>
      <c r="E21" s="16"/>
      <c r="F21" s="16"/>
      <c r="G21" s="16"/>
      <c r="H21" s="16" t="s">
        <v>106</v>
      </c>
      <c r="I21" s="16"/>
      <c r="J21" s="3" t="s">
        <v>106</v>
      </c>
      <c r="K21" s="16"/>
      <c r="L21" s="16"/>
      <c r="M21" s="35">
        <v>65</v>
      </c>
      <c r="N21" s="35"/>
      <c r="O21" s="18">
        <f t="shared" si="0"/>
        <v>65</v>
      </c>
      <c r="P21" s="95"/>
    </row>
    <row r="22" spans="1:16" s="4" customFormat="1" ht="18" customHeight="1" x14ac:dyDescent="0.25">
      <c r="A22" s="3">
        <f t="shared" si="1"/>
        <v>18</v>
      </c>
      <c r="B22" s="28" t="s">
        <v>65</v>
      </c>
      <c r="C22" s="3">
        <v>1</v>
      </c>
      <c r="D22" s="16"/>
      <c r="E22" s="16"/>
      <c r="F22" s="16"/>
      <c r="G22" s="16"/>
      <c r="H22" s="16" t="s">
        <v>104</v>
      </c>
      <c r="I22" s="16"/>
      <c r="J22" s="3" t="s">
        <v>105</v>
      </c>
      <c r="K22" s="16"/>
      <c r="L22" s="16"/>
      <c r="M22" s="35">
        <v>85</v>
      </c>
      <c r="N22" s="35"/>
      <c r="O22" s="18">
        <f t="shared" si="0"/>
        <v>85</v>
      </c>
      <c r="P22" s="95"/>
    </row>
    <row r="23" spans="1:16" s="4" customFormat="1" ht="18" customHeight="1" x14ac:dyDescent="0.25">
      <c r="A23" s="3">
        <f t="shared" si="1"/>
        <v>19</v>
      </c>
      <c r="B23" s="28" t="s">
        <v>66</v>
      </c>
      <c r="C23" s="3">
        <v>1</v>
      </c>
      <c r="D23" s="16"/>
      <c r="E23" s="16"/>
      <c r="F23" s="16"/>
      <c r="G23" s="16"/>
      <c r="H23" s="16" t="s">
        <v>104</v>
      </c>
      <c r="I23" s="16"/>
      <c r="J23" s="3" t="s">
        <v>105</v>
      </c>
      <c r="K23" s="16"/>
      <c r="L23" s="16"/>
      <c r="M23" s="35">
        <v>70</v>
      </c>
      <c r="N23" s="35"/>
      <c r="O23" s="18">
        <f t="shared" si="0"/>
        <v>70</v>
      </c>
      <c r="P23" s="95"/>
    </row>
    <row r="24" spans="1:16" s="4" customFormat="1" ht="18" customHeight="1" x14ac:dyDescent="0.25">
      <c r="A24" s="3">
        <f t="shared" si="1"/>
        <v>20</v>
      </c>
      <c r="B24" s="28" t="s">
        <v>67</v>
      </c>
      <c r="C24" s="29">
        <v>1</v>
      </c>
      <c r="D24" s="16"/>
      <c r="E24" s="16"/>
      <c r="F24" s="16"/>
      <c r="G24" s="16"/>
      <c r="H24" s="16" t="s">
        <v>104</v>
      </c>
      <c r="I24" s="16"/>
      <c r="J24" s="3" t="s">
        <v>105</v>
      </c>
      <c r="K24" s="16"/>
      <c r="L24" s="16"/>
      <c r="M24" s="35">
        <v>30</v>
      </c>
      <c r="N24" s="35"/>
      <c r="O24" s="18">
        <f t="shared" si="0"/>
        <v>30</v>
      </c>
      <c r="P24" s="95"/>
    </row>
    <row r="25" spans="1:16" s="4" customFormat="1" ht="18" customHeight="1" x14ac:dyDescent="0.25">
      <c r="A25" s="3">
        <f t="shared" si="1"/>
        <v>21</v>
      </c>
      <c r="B25" s="28" t="s">
        <v>64</v>
      </c>
      <c r="C25" s="29">
        <v>1</v>
      </c>
      <c r="D25" s="16"/>
      <c r="E25" s="16"/>
      <c r="F25" s="16"/>
      <c r="G25" s="16"/>
      <c r="H25" s="16" t="s">
        <v>104</v>
      </c>
      <c r="I25" s="16"/>
      <c r="J25" s="3" t="s">
        <v>105</v>
      </c>
      <c r="K25" s="16"/>
      <c r="L25" s="16"/>
      <c r="M25" s="35">
        <v>199</v>
      </c>
      <c r="N25" s="35"/>
      <c r="O25" s="18">
        <f>M25</f>
        <v>199</v>
      </c>
      <c r="P25" s="95"/>
    </row>
    <row r="26" spans="1:16" s="4" customFormat="1" ht="26.25" customHeight="1" x14ac:dyDescent="0.2">
      <c r="A26" s="3">
        <f t="shared" si="1"/>
        <v>22</v>
      </c>
      <c r="B26" s="1" t="s">
        <v>22</v>
      </c>
      <c r="C26" s="1">
        <v>1</v>
      </c>
      <c r="D26" s="3"/>
      <c r="E26" s="3"/>
      <c r="F26" s="3" t="s">
        <v>104</v>
      </c>
      <c r="G26" s="3"/>
      <c r="H26" s="3"/>
      <c r="I26" s="3"/>
      <c r="J26" s="3" t="s">
        <v>105</v>
      </c>
      <c r="K26" s="3"/>
      <c r="L26" s="3"/>
      <c r="M26" s="18">
        <f>500+20</f>
        <v>520</v>
      </c>
      <c r="N26" s="18"/>
      <c r="O26" s="18">
        <f>M26</f>
        <v>520</v>
      </c>
      <c r="P26" s="95"/>
    </row>
    <row r="27" spans="1:16" s="4" customFormat="1" ht="28.5" customHeight="1" x14ac:dyDescent="0.2">
      <c r="A27" s="3">
        <f t="shared" si="1"/>
        <v>23</v>
      </c>
      <c r="B27" s="1" t="s">
        <v>83</v>
      </c>
      <c r="C27" s="1">
        <v>1</v>
      </c>
      <c r="D27" s="3"/>
      <c r="E27" s="3"/>
      <c r="F27" s="3" t="s">
        <v>104</v>
      </c>
      <c r="G27" s="3"/>
      <c r="H27" s="3"/>
      <c r="I27" s="3"/>
      <c r="J27" s="3" t="s">
        <v>105</v>
      </c>
      <c r="K27" s="3"/>
      <c r="L27" s="3"/>
      <c r="M27" s="18">
        <f>500+20</f>
        <v>520</v>
      </c>
      <c r="N27" s="18"/>
      <c r="O27" s="18">
        <f t="shared" ref="O27:O93" si="2">M27</f>
        <v>520</v>
      </c>
      <c r="P27" s="95"/>
    </row>
    <row r="28" spans="1:16" s="4" customFormat="1" ht="28.5" customHeight="1" x14ac:dyDescent="0.2">
      <c r="A28" s="3">
        <f t="shared" si="1"/>
        <v>24</v>
      </c>
      <c r="B28" s="1" t="s">
        <v>84</v>
      </c>
      <c r="C28" s="1">
        <v>1</v>
      </c>
      <c r="D28" s="3"/>
      <c r="E28" s="3"/>
      <c r="F28" s="3" t="s">
        <v>104</v>
      </c>
      <c r="G28" s="3"/>
      <c r="H28" s="3"/>
      <c r="I28" s="3"/>
      <c r="J28" s="3" t="s">
        <v>105</v>
      </c>
      <c r="K28" s="3"/>
      <c r="L28" s="3"/>
      <c r="M28" s="18">
        <v>500</v>
      </c>
      <c r="N28" s="18"/>
      <c r="O28" s="18">
        <f t="shared" si="2"/>
        <v>500</v>
      </c>
      <c r="P28" s="95"/>
    </row>
    <row r="29" spans="1:16" s="4" customFormat="1" ht="28.5" customHeight="1" x14ac:dyDescent="0.2">
      <c r="A29" s="3">
        <f t="shared" si="1"/>
        <v>25</v>
      </c>
      <c r="B29" s="1" t="s">
        <v>23</v>
      </c>
      <c r="C29" s="1">
        <v>1</v>
      </c>
      <c r="D29" s="3"/>
      <c r="E29" s="3"/>
      <c r="F29" s="3" t="s">
        <v>104</v>
      </c>
      <c r="G29" s="3"/>
      <c r="H29" s="3"/>
      <c r="I29" s="3"/>
      <c r="J29" s="3" t="s">
        <v>105</v>
      </c>
      <c r="K29" s="3"/>
      <c r="L29" s="3"/>
      <c r="M29" s="18">
        <v>500</v>
      </c>
      <c r="N29" s="18"/>
      <c r="O29" s="18">
        <f t="shared" si="2"/>
        <v>500</v>
      </c>
      <c r="P29" s="95"/>
    </row>
    <row r="30" spans="1:16" s="4" customFormat="1" ht="28.5" customHeight="1" x14ac:dyDescent="0.2">
      <c r="A30" s="3">
        <f t="shared" si="1"/>
        <v>26</v>
      </c>
      <c r="B30" s="1" t="s">
        <v>85</v>
      </c>
      <c r="C30" s="1">
        <v>1</v>
      </c>
      <c r="D30" s="3"/>
      <c r="E30" s="3"/>
      <c r="F30" s="3" t="s">
        <v>104</v>
      </c>
      <c r="G30" s="3"/>
      <c r="H30" s="3"/>
      <c r="I30" s="3"/>
      <c r="J30" s="3" t="s">
        <v>105</v>
      </c>
      <c r="K30" s="3"/>
      <c r="L30" s="3"/>
      <c r="M30" s="18">
        <v>500</v>
      </c>
      <c r="N30" s="18"/>
      <c r="O30" s="18">
        <f t="shared" si="2"/>
        <v>500</v>
      </c>
      <c r="P30" s="95"/>
    </row>
    <row r="31" spans="1:16" s="4" customFormat="1" ht="28.5" customHeight="1" x14ac:dyDescent="0.2">
      <c r="A31" s="3">
        <f t="shared" si="1"/>
        <v>27</v>
      </c>
      <c r="B31" s="1" t="s">
        <v>138</v>
      </c>
      <c r="C31" s="1">
        <v>1</v>
      </c>
      <c r="D31" s="3"/>
      <c r="E31" s="3"/>
      <c r="F31" s="3" t="s">
        <v>106</v>
      </c>
      <c r="G31" s="3"/>
      <c r="H31" s="3"/>
      <c r="I31" s="3"/>
      <c r="J31" s="3" t="s">
        <v>106</v>
      </c>
      <c r="K31" s="3"/>
      <c r="L31" s="3"/>
      <c r="M31" s="18">
        <v>500</v>
      </c>
      <c r="N31" s="18"/>
      <c r="O31" s="18">
        <f t="shared" si="2"/>
        <v>500</v>
      </c>
      <c r="P31" s="95"/>
    </row>
    <row r="32" spans="1:16" s="4" customFormat="1" ht="28.5" customHeight="1" x14ac:dyDescent="0.2">
      <c r="A32" s="3">
        <f t="shared" si="1"/>
        <v>28</v>
      </c>
      <c r="B32" s="1" t="s">
        <v>24</v>
      </c>
      <c r="C32" s="1">
        <v>1</v>
      </c>
      <c r="D32" s="3"/>
      <c r="E32" s="3"/>
      <c r="F32" s="3" t="s">
        <v>104</v>
      </c>
      <c r="G32" s="3"/>
      <c r="H32" s="3"/>
      <c r="I32" s="3"/>
      <c r="J32" s="3" t="s">
        <v>105</v>
      </c>
      <c r="K32" s="3"/>
      <c r="L32" s="3"/>
      <c r="M32" s="18">
        <v>500</v>
      </c>
      <c r="N32" s="18"/>
      <c r="O32" s="18">
        <f t="shared" si="2"/>
        <v>500</v>
      </c>
      <c r="P32" s="95"/>
    </row>
    <row r="33" spans="1:16" s="4" customFormat="1" ht="28.5" customHeight="1" x14ac:dyDescent="0.2">
      <c r="A33" s="3">
        <f t="shared" si="1"/>
        <v>29</v>
      </c>
      <c r="B33" s="1" t="s">
        <v>25</v>
      </c>
      <c r="C33" s="1">
        <v>1</v>
      </c>
      <c r="D33" s="3"/>
      <c r="E33" s="3"/>
      <c r="F33" s="3" t="s">
        <v>104</v>
      </c>
      <c r="G33" s="3"/>
      <c r="H33" s="3"/>
      <c r="I33" s="3"/>
      <c r="J33" s="3" t="s">
        <v>105</v>
      </c>
      <c r="K33" s="3"/>
      <c r="L33" s="3"/>
      <c r="M33" s="18">
        <v>500</v>
      </c>
      <c r="N33" s="18"/>
      <c r="O33" s="18">
        <f t="shared" si="2"/>
        <v>500</v>
      </c>
      <c r="P33" s="95"/>
    </row>
    <row r="34" spans="1:16" s="4" customFormat="1" ht="28.5" customHeight="1" x14ac:dyDescent="0.2">
      <c r="A34" s="3">
        <f t="shared" si="1"/>
        <v>30</v>
      </c>
      <c r="B34" s="1" t="s">
        <v>134</v>
      </c>
      <c r="C34" s="1">
        <v>1</v>
      </c>
      <c r="D34" s="3"/>
      <c r="E34" s="3"/>
      <c r="F34" s="3" t="s">
        <v>106</v>
      </c>
      <c r="G34" s="3"/>
      <c r="H34" s="3"/>
      <c r="I34" s="3"/>
      <c r="J34" s="3" t="s">
        <v>106</v>
      </c>
      <c r="K34" s="3"/>
      <c r="L34" s="3"/>
      <c r="M34" s="18">
        <v>500</v>
      </c>
      <c r="N34" s="18"/>
      <c r="O34" s="18">
        <f t="shared" si="2"/>
        <v>500</v>
      </c>
      <c r="P34" s="95"/>
    </row>
    <row r="35" spans="1:16" s="4" customFormat="1" ht="28.5" customHeight="1" x14ac:dyDescent="0.2">
      <c r="A35" s="3">
        <f t="shared" si="1"/>
        <v>31</v>
      </c>
      <c r="B35" s="1" t="s">
        <v>136</v>
      </c>
      <c r="C35" s="1">
        <v>1</v>
      </c>
      <c r="D35" s="3"/>
      <c r="E35" s="3"/>
      <c r="F35" s="3" t="s">
        <v>106</v>
      </c>
      <c r="G35" s="3"/>
      <c r="H35" s="3"/>
      <c r="I35" s="3"/>
      <c r="J35" s="3" t="s">
        <v>106</v>
      </c>
      <c r="K35" s="3"/>
      <c r="L35" s="3"/>
      <c r="M35" s="18">
        <f>500+20+20</f>
        <v>540</v>
      </c>
      <c r="N35" s="18"/>
      <c r="O35" s="18">
        <f t="shared" si="2"/>
        <v>540</v>
      </c>
      <c r="P35" s="95"/>
    </row>
    <row r="36" spans="1:16" s="4" customFormat="1" ht="28.5" customHeight="1" x14ac:dyDescent="0.2">
      <c r="A36" s="3">
        <f t="shared" si="1"/>
        <v>32</v>
      </c>
      <c r="B36" s="1" t="s">
        <v>147</v>
      </c>
      <c r="C36" s="1">
        <v>1</v>
      </c>
      <c r="D36" s="3"/>
      <c r="E36" s="3"/>
      <c r="F36" s="3" t="s">
        <v>104</v>
      </c>
      <c r="G36" s="3"/>
      <c r="H36" s="3"/>
      <c r="I36" s="3"/>
      <c r="J36" s="3" t="s">
        <v>105</v>
      </c>
      <c r="K36" s="3"/>
      <c r="L36" s="3"/>
      <c r="M36" s="18">
        <v>500</v>
      </c>
      <c r="N36" s="18"/>
      <c r="O36" s="18">
        <f t="shared" si="2"/>
        <v>500</v>
      </c>
      <c r="P36" s="95"/>
    </row>
    <row r="37" spans="1:16" s="4" customFormat="1" ht="28.5" customHeight="1" x14ac:dyDescent="0.2">
      <c r="A37" s="3">
        <f t="shared" si="1"/>
        <v>33</v>
      </c>
      <c r="B37" s="1" t="s">
        <v>148</v>
      </c>
      <c r="C37" s="1">
        <v>1</v>
      </c>
      <c r="D37" s="3"/>
      <c r="E37" s="3"/>
      <c r="F37" s="3" t="s">
        <v>104</v>
      </c>
      <c r="G37" s="3"/>
      <c r="H37" s="3"/>
      <c r="I37" s="3"/>
      <c r="J37" s="3" t="s">
        <v>105</v>
      </c>
      <c r="K37" s="3"/>
      <c r="L37" s="3"/>
      <c r="M37" s="18">
        <v>500</v>
      </c>
      <c r="N37" s="18"/>
      <c r="O37" s="18">
        <f t="shared" si="2"/>
        <v>500</v>
      </c>
      <c r="P37" s="95"/>
    </row>
    <row r="38" spans="1:16" s="4" customFormat="1" ht="28.5" customHeight="1" x14ac:dyDescent="0.2">
      <c r="A38" s="3">
        <f t="shared" si="1"/>
        <v>34</v>
      </c>
      <c r="B38" s="1" t="s">
        <v>26</v>
      </c>
      <c r="C38" s="1">
        <v>1</v>
      </c>
      <c r="D38" s="3"/>
      <c r="E38" s="3"/>
      <c r="F38" s="3" t="s">
        <v>104</v>
      </c>
      <c r="G38" s="3"/>
      <c r="H38" s="3"/>
      <c r="I38" s="3"/>
      <c r="J38" s="3" t="s">
        <v>105</v>
      </c>
      <c r="K38" s="3"/>
      <c r="L38" s="3"/>
      <c r="M38" s="18">
        <v>500</v>
      </c>
      <c r="N38" s="18"/>
      <c r="O38" s="18">
        <f t="shared" si="2"/>
        <v>500</v>
      </c>
      <c r="P38" s="95"/>
    </row>
    <row r="39" spans="1:16" s="4" customFormat="1" ht="28.5" customHeight="1" x14ac:dyDescent="0.2">
      <c r="A39" s="3">
        <f t="shared" si="1"/>
        <v>35</v>
      </c>
      <c r="B39" s="1" t="s">
        <v>86</v>
      </c>
      <c r="C39" s="1">
        <v>1</v>
      </c>
      <c r="D39" s="3"/>
      <c r="E39" s="3"/>
      <c r="F39" s="3" t="s">
        <v>104</v>
      </c>
      <c r="G39" s="3"/>
      <c r="H39" s="3"/>
      <c r="I39" s="3"/>
      <c r="J39" s="3" t="s">
        <v>105</v>
      </c>
      <c r="K39" s="3"/>
      <c r="L39" s="3"/>
      <c r="M39" s="18">
        <f>500+60</f>
        <v>560</v>
      </c>
      <c r="N39" s="18"/>
      <c r="O39" s="18">
        <f t="shared" si="2"/>
        <v>560</v>
      </c>
      <c r="P39" s="95"/>
    </row>
    <row r="40" spans="1:16" s="4" customFormat="1" ht="28.5" customHeight="1" x14ac:dyDescent="0.2">
      <c r="A40" s="3">
        <f t="shared" si="1"/>
        <v>36</v>
      </c>
      <c r="B40" s="1" t="s">
        <v>27</v>
      </c>
      <c r="C40" s="1">
        <v>1</v>
      </c>
      <c r="D40" s="3"/>
      <c r="E40" s="3"/>
      <c r="F40" s="3" t="s">
        <v>104</v>
      </c>
      <c r="G40" s="3"/>
      <c r="H40" s="3"/>
      <c r="I40" s="3"/>
      <c r="J40" s="3" t="s">
        <v>105</v>
      </c>
      <c r="K40" s="3"/>
      <c r="L40" s="3"/>
      <c r="M40" s="18">
        <v>500</v>
      </c>
      <c r="N40" s="18"/>
      <c r="O40" s="18">
        <f t="shared" si="2"/>
        <v>500</v>
      </c>
      <c r="P40" s="95"/>
    </row>
    <row r="41" spans="1:16" s="4" customFormat="1" ht="28.5" customHeight="1" x14ac:dyDescent="0.2">
      <c r="A41" s="3">
        <f t="shared" si="1"/>
        <v>37</v>
      </c>
      <c r="B41" s="1" t="s">
        <v>28</v>
      </c>
      <c r="C41" s="1">
        <v>1</v>
      </c>
      <c r="D41" s="3"/>
      <c r="E41" s="3"/>
      <c r="F41" s="3" t="s">
        <v>104</v>
      </c>
      <c r="G41" s="3"/>
      <c r="H41" s="3"/>
      <c r="I41" s="3"/>
      <c r="J41" s="3" t="s">
        <v>105</v>
      </c>
      <c r="K41" s="3"/>
      <c r="L41" s="3"/>
      <c r="M41" s="18">
        <v>500</v>
      </c>
      <c r="N41" s="18"/>
      <c r="O41" s="18">
        <f t="shared" si="2"/>
        <v>500</v>
      </c>
      <c r="P41" s="95"/>
    </row>
    <row r="42" spans="1:16" s="4" customFormat="1" ht="28.5" customHeight="1" x14ac:dyDescent="0.2">
      <c r="A42" s="3">
        <f t="shared" si="1"/>
        <v>38</v>
      </c>
      <c r="B42" s="1" t="s">
        <v>47</v>
      </c>
      <c r="C42" s="1">
        <v>1</v>
      </c>
      <c r="D42" s="3"/>
      <c r="E42" s="3"/>
      <c r="F42" s="3" t="s">
        <v>104</v>
      </c>
      <c r="G42" s="3"/>
      <c r="H42" s="3"/>
      <c r="I42" s="3"/>
      <c r="J42" s="3" t="s">
        <v>105</v>
      </c>
      <c r="K42" s="3"/>
      <c r="L42" s="3"/>
      <c r="M42" s="18">
        <v>500</v>
      </c>
      <c r="N42" s="18"/>
      <c r="O42" s="18">
        <f t="shared" si="2"/>
        <v>500</v>
      </c>
      <c r="P42" s="95"/>
    </row>
    <row r="43" spans="1:16" s="4" customFormat="1" ht="28.5" customHeight="1" x14ac:dyDescent="0.2">
      <c r="A43" s="3">
        <f t="shared" si="1"/>
        <v>39</v>
      </c>
      <c r="B43" s="1" t="s">
        <v>29</v>
      </c>
      <c r="C43" s="1">
        <v>1</v>
      </c>
      <c r="D43" s="3"/>
      <c r="E43" s="3"/>
      <c r="F43" s="3" t="s">
        <v>104</v>
      </c>
      <c r="G43" s="3"/>
      <c r="H43" s="3"/>
      <c r="I43" s="3"/>
      <c r="J43" s="3" t="s">
        <v>105</v>
      </c>
      <c r="K43" s="3"/>
      <c r="L43" s="3"/>
      <c r="M43" s="18">
        <v>500</v>
      </c>
      <c r="N43" s="18"/>
      <c r="O43" s="18">
        <f t="shared" si="2"/>
        <v>500</v>
      </c>
      <c r="P43" s="95"/>
    </row>
    <row r="44" spans="1:16" s="4" customFormat="1" ht="26.25" customHeight="1" x14ac:dyDescent="0.2">
      <c r="A44" s="3">
        <f t="shared" si="1"/>
        <v>40</v>
      </c>
      <c r="B44" s="1" t="s">
        <v>74</v>
      </c>
      <c r="C44" s="1">
        <v>1</v>
      </c>
      <c r="D44" s="3"/>
      <c r="E44" s="3"/>
      <c r="F44" s="3" t="s">
        <v>104</v>
      </c>
      <c r="G44" s="3"/>
      <c r="H44" s="3"/>
      <c r="I44" s="3"/>
      <c r="J44" s="3" t="s">
        <v>105</v>
      </c>
      <c r="K44" s="3"/>
      <c r="L44" s="3"/>
      <c r="M44" s="18">
        <f>500+30</f>
        <v>530</v>
      </c>
      <c r="N44" s="18"/>
      <c r="O44" s="18">
        <f t="shared" si="2"/>
        <v>530</v>
      </c>
      <c r="P44" s="95"/>
    </row>
    <row r="45" spans="1:16" s="4" customFormat="1" ht="26.25" customHeight="1" x14ac:dyDescent="0.2">
      <c r="A45" s="3">
        <f t="shared" si="1"/>
        <v>41</v>
      </c>
      <c r="B45" s="1" t="s">
        <v>175</v>
      </c>
      <c r="C45" s="1">
        <v>1</v>
      </c>
      <c r="D45" s="3"/>
      <c r="E45" s="3"/>
      <c r="F45" s="3" t="s">
        <v>104</v>
      </c>
      <c r="G45" s="3"/>
      <c r="H45" s="3"/>
      <c r="I45" s="3"/>
      <c r="J45" s="3" t="s">
        <v>105</v>
      </c>
      <c r="K45" s="3"/>
      <c r="L45" s="3"/>
      <c r="M45" s="18">
        <v>500</v>
      </c>
      <c r="N45" s="18"/>
      <c r="O45" s="18">
        <f t="shared" si="2"/>
        <v>500</v>
      </c>
      <c r="P45" s="95"/>
    </row>
    <row r="46" spans="1:16" s="4" customFormat="1" ht="25.5" x14ac:dyDescent="0.2">
      <c r="A46" s="3">
        <f>A45+1</f>
        <v>42</v>
      </c>
      <c r="B46" s="1" t="s">
        <v>30</v>
      </c>
      <c r="C46" s="1">
        <v>1</v>
      </c>
      <c r="D46" s="3"/>
      <c r="E46" s="3"/>
      <c r="F46" s="3" t="s">
        <v>104</v>
      </c>
      <c r="G46" s="3"/>
      <c r="H46" s="3"/>
      <c r="I46" s="3"/>
      <c r="J46" s="3" t="s">
        <v>105</v>
      </c>
      <c r="K46" s="3"/>
      <c r="L46" s="3"/>
      <c r="M46" s="18">
        <v>500</v>
      </c>
      <c r="N46" s="18"/>
      <c r="O46" s="18">
        <f t="shared" si="2"/>
        <v>500</v>
      </c>
      <c r="P46" s="95"/>
    </row>
    <row r="47" spans="1:16" s="4" customFormat="1" ht="25.5" customHeight="1" x14ac:dyDescent="0.2">
      <c r="A47" s="3">
        <f t="shared" si="1"/>
        <v>43</v>
      </c>
      <c r="B47" s="1" t="s">
        <v>31</v>
      </c>
      <c r="C47" s="1">
        <v>1</v>
      </c>
      <c r="D47" s="3"/>
      <c r="E47" s="3"/>
      <c r="F47" s="3" t="s">
        <v>104</v>
      </c>
      <c r="G47" s="3"/>
      <c r="H47" s="3"/>
      <c r="I47" s="3"/>
      <c r="J47" s="3" t="s">
        <v>105</v>
      </c>
      <c r="K47" s="3"/>
      <c r="L47" s="3"/>
      <c r="M47" s="18">
        <v>500</v>
      </c>
      <c r="N47" s="18"/>
      <c r="O47" s="18">
        <f t="shared" si="2"/>
        <v>500</v>
      </c>
      <c r="P47" s="95"/>
    </row>
    <row r="48" spans="1:16" s="4" customFormat="1" ht="25.5" x14ac:dyDescent="0.2">
      <c r="A48" s="3">
        <f t="shared" si="1"/>
        <v>44</v>
      </c>
      <c r="B48" s="1" t="s">
        <v>48</v>
      </c>
      <c r="C48" s="1">
        <v>1</v>
      </c>
      <c r="D48" s="3"/>
      <c r="E48" s="3"/>
      <c r="F48" s="3" t="s">
        <v>104</v>
      </c>
      <c r="G48" s="3"/>
      <c r="H48" s="3"/>
      <c r="I48" s="3"/>
      <c r="J48" s="3" t="s">
        <v>105</v>
      </c>
      <c r="K48" s="3"/>
      <c r="L48" s="3"/>
      <c r="M48" s="18">
        <v>500</v>
      </c>
      <c r="N48" s="18"/>
      <c r="O48" s="18">
        <f t="shared" si="2"/>
        <v>500</v>
      </c>
      <c r="P48" s="95"/>
    </row>
    <row r="49" spans="1:16" s="4" customFormat="1" ht="25.5" x14ac:dyDescent="0.2">
      <c r="A49" s="3">
        <f t="shared" si="1"/>
        <v>45</v>
      </c>
      <c r="B49" s="1" t="s">
        <v>87</v>
      </c>
      <c r="C49" s="1">
        <v>1</v>
      </c>
      <c r="D49" s="3"/>
      <c r="E49" s="3"/>
      <c r="F49" s="3" t="s">
        <v>104</v>
      </c>
      <c r="G49" s="3"/>
      <c r="H49" s="3"/>
      <c r="I49" s="3"/>
      <c r="J49" s="3" t="s">
        <v>105</v>
      </c>
      <c r="K49" s="3"/>
      <c r="L49" s="3"/>
      <c r="M49" s="18">
        <v>750</v>
      </c>
      <c r="N49" s="18"/>
      <c r="O49" s="18">
        <f t="shared" si="2"/>
        <v>750</v>
      </c>
      <c r="P49" s="95"/>
    </row>
    <row r="50" spans="1:16" s="4" customFormat="1" ht="30" customHeight="1" x14ac:dyDescent="0.2">
      <c r="A50" s="3">
        <f t="shared" si="1"/>
        <v>46</v>
      </c>
      <c r="B50" s="1" t="s">
        <v>32</v>
      </c>
      <c r="C50" s="1">
        <v>1</v>
      </c>
      <c r="D50" s="3"/>
      <c r="E50" s="3"/>
      <c r="F50" s="3" t="s">
        <v>104</v>
      </c>
      <c r="G50" s="3"/>
      <c r="H50" s="3"/>
      <c r="I50" s="3"/>
      <c r="J50" s="3" t="s">
        <v>105</v>
      </c>
      <c r="K50" s="3"/>
      <c r="L50" s="3"/>
      <c r="M50" s="18">
        <v>750</v>
      </c>
      <c r="N50" s="18"/>
      <c r="O50" s="18">
        <f t="shared" si="2"/>
        <v>750</v>
      </c>
      <c r="P50" s="95"/>
    </row>
    <row r="51" spans="1:16" s="4" customFormat="1" ht="30" customHeight="1" x14ac:dyDescent="0.2">
      <c r="A51" s="3">
        <f t="shared" si="1"/>
        <v>47</v>
      </c>
      <c r="B51" s="1" t="s">
        <v>33</v>
      </c>
      <c r="C51" s="1">
        <v>1</v>
      </c>
      <c r="D51" s="3"/>
      <c r="E51" s="3"/>
      <c r="F51" s="3" t="s">
        <v>104</v>
      </c>
      <c r="G51" s="3"/>
      <c r="H51" s="3"/>
      <c r="I51" s="3"/>
      <c r="J51" s="3" t="s">
        <v>105</v>
      </c>
      <c r="K51" s="3"/>
      <c r="L51" s="3"/>
      <c r="M51" s="18">
        <f>500+70</f>
        <v>570</v>
      </c>
      <c r="N51" s="18"/>
      <c r="O51" s="18">
        <f t="shared" si="2"/>
        <v>570</v>
      </c>
      <c r="P51" s="95"/>
    </row>
    <row r="52" spans="1:16" s="4" customFormat="1" ht="28.5" customHeight="1" x14ac:dyDescent="0.2">
      <c r="A52" s="3">
        <f t="shared" si="1"/>
        <v>48</v>
      </c>
      <c r="B52" s="1" t="s">
        <v>34</v>
      </c>
      <c r="C52" s="1">
        <v>1</v>
      </c>
      <c r="D52" s="3"/>
      <c r="E52" s="3"/>
      <c r="F52" s="3" t="s">
        <v>104</v>
      </c>
      <c r="G52" s="3"/>
      <c r="H52" s="3"/>
      <c r="I52" s="3"/>
      <c r="J52" s="3" t="s">
        <v>105</v>
      </c>
      <c r="K52" s="3"/>
      <c r="L52" s="3"/>
      <c r="M52" s="18">
        <v>500</v>
      </c>
      <c r="N52" s="18"/>
      <c r="O52" s="18">
        <f t="shared" si="2"/>
        <v>500</v>
      </c>
      <c r="P52" s="95"/>
    </row>
    <row r="53" spans="1:16" s="4" customFormat="1" ht="27" customHeight="1" x14ac:dyDescent="0.2">
      <c r="A53" s="3">
        <f t="shared" si="1"/>
        <v>49</v>
      </c>
      <c r="B53" s="1" t="s">
        <v>35</v>
      </c>
      <c r="C53" s="1">
        <v>1</v>
      </c>
      <c r="D53" s="3"/>
      <c r="E53" s="3"/>
      <c r="F53" s="3" t="s">
        <v>104</v>
      </c>
      <c r="G53" s="3"/>
      <c r="H53" s="3"/>
      <c r="I53" s="3"/>
      <c r="J53" s="3" t="s">
        <v>105</v>
      </c>
      <c r="K53" s="3"/>
      <c r="L53" s="3"/>
      <c r="M53" s="18">
        <f>500+20</f>
        <v>520</v>
      </c>
      <c r="N53" s="18"/>
      <c r="O53" s="18">
        <f t="shared" si="2"/>
        <v>520</v>
      </c>
      <c r="P53" s="95"/>
    </row>
    <row r="54" spans="1:16" s="4" customFormat="1" ht="25.5" x14ac:dyDescent="0.2">
      <c r="A54" s="3">
        <f t="shared" si="1"/>
        <v>50</v>
      </c>
      <c r="B54" s="1" t="s">
        <v>36</v>
      </c>
      <c r="C54" s="1">
        <v>1</v>
      </c>
      <c r="D54" s="3"/>
      <c r="E54" s="3"/>
      <c r="F54" s="3" t="s">
        <v>104</v>
      </c>
      <c r="G54" s="3"/>
      <c r="H54" s="3"/>
      <c r="I54" s="3"/>
      <c r="J54" s="3" t="s">
        <v>105</v>
      </c>
      <c r="K54" s="3"/>
      <c r="L54" s="3"/>
      <c r="M54" s="18">
        <f>500+30+1200</f>
        <v>1730</v>
      </c>
      <c r="N54" s="18"/>
      <c r="O54" s="18">
        <f t="shared" si="2"/>
        <v>1730</v>
      </c>
      <c r="P54" s="95"/>
    </row>
    <row r="55" spans="1:16" s="4" customFormat="1" ht="28.5" customHeight="1" x14ac:dyDescent="0.2">
      <c r="A55" s="3">
        <f t="shared" si="1"/>
        <v>51</v>
      </c>
      <c r="B55" s="1" t="s">
        <v>37</v>
      </c>
      <c r="C55" s="1">
        <v>1</v>
      </c>
      <c r="D55" s="3"/>
      <c r="E55" s="3"/>
      <c r="F55" s="3" t="s">
        <v>104</v>
      </c>
      <c r="G55" s="3"/>
      <c r="H55" s="3"/>
      <c r="I55" s="3"/>
      <c r="J55" s="3" t="s">
        <v>105</v>
      </c>
      <c r="K55" s="3"/>
      <c r="L55" s="3"/>
      <c r="M55" s="18">
        <v>500</v>
      </c>
      <c r="N55" s="18"/>
      <c r="O55" s="18">
        <f t="shared" si="2"/>
        <v>500</v>
      </c>
      <c r="P55" s="95"/>
    </row>
    <row r="56" spans="1:16" s="4" customFormat="1" ht="28.5" customHeight="1" x14ac:dyDescent="0.2">
      <c r="A56" s="3">
        <f t="shared" si="1"/>
        <v>52</v>
      </c>
      <c r="B56" s="1" t="s">
        <v>38</v>
      </c>
      <c r="C56" s="1">
        <v>1</v>
      </c>
      <c r="D56" s="3"/>
      <c r="E56" s="3"/>
      <c r="F56" s="3" t="s">
        <v>104</v>
      </c>
      <c r="G56" s="3"/>
      <c r="H56" s="3"/>
      <c r="I56" s="3"/>
      <c r="J56" s="3" t="s">
        <v>105</v>
      </c>
      <c r="K56" s="3"/>
      <c r="L56" s="3"/>
      <c r="M56" s="18">
        <v>500</v>
      </c>
      <c r="N56" s="18"/>
      <c r="O56" s="18">
        <f t="shared" si="2"/>
        <v>500</v>
      </c>
      <c r="P56" s="95"/>
    </row>
    <row r="57" spans="1:16" s="4" customFormat="1" ht="28.5" customHeight="1" x14ac:dyDescent="0.2">
      <c r="A57" s="3">
        <f t="shared" si="1"/>
        <v>53</v>
      </c>
      <c r="B57" s="1" t="s">
        <v>46</v>
      </c>
      <c r="C57" s="1">
        <v>1</v>
      </c>
      <c r="D57" s="3"/>
      <c r="E57" s="3"/>
      <c r="F57" s="3" t="s">
        <v>104</v>
      </c>
      <c r="G57" s="3"/>
      <c r="H57" s="3"/>
      <c r="I57" s="3"/>
      <c r="J57" s="3" t="s">
        <v>105</v>
      </c>
      <c r="K57" s="3"/>
      <c r="L57" s="3"/>
      <c r="M57" s="18">
        <v>500</v>
      </c>
      <c r="N57" s="18"/>
      <c r="O57" s="18">
        <f t="shared" si="2"/>
        <v>500</v>
      </c>
      <c r="P57" s="95"/>
    </row>
    <row r="58" spans="1:16" s="4" customFormat="1" ht="28.5" customHeight="1" x14ac:dyDescent="0.2">
      <c r="A58" s="3">
        <f t="shared" si="1"/>
        <v>54</v>
      </c>
      <c r="B58" s="1" t="s">
        <v>259</v>
      </c>
      <c r="C58" s="1">
        <v>1</v>
      </c>
      <c r="D58" s="3"/>
      <c r="E58" s="3"/>
      <c r="F58" s="3" t="s">
        <v>106</v>
      </c>
      <c r="G58" s="3"/>
      <c r="H58" s="3"/>
      <c r="I58" s="3"/>
      <c r="J58" s="3" t="s">
        <v>106</v>
      </c>
      <c r="K58" s="3"/>
      <c r="L58" s="3"/>
      <c r="M58" s="18">
        <f>500</f>
        <v>500</v>
      </c>
      <c r="N58" s="18"/>
      <c r="O58" s="18">
        <f>M58</f>
        <v>500</v>
      </c>
      <c r="P58" s="95"/>
    </row>
    <row r="59" spans="1:16" s="4" customFormat="1" ht="28.5" customHeight="1" x14ac:dyDescent="0.2">
      <c r="A59" s="3">
        <f t="shared" si="1"/>
        <v>55</v>
      </c>
      <c r="B59" s="1" t="s">
        <v>139</v>
      </c>
      <c r="C59" s="1">
        <v>1</v>
      </c>
      <c r="D59" s="3"/>
      <c r="E59" s="3"/>
      <c r="F59" s="3" t="s">
        <v>106</v>
      </c>
      <c r="G59" s="3"/>
      <c r="H59" s="3"/>
      <c r="I59" s="3"/>
      <c r="J59" s="3" t="s">
        <v>106</v>
      </c>
      <c r="K59" s="3"/>
      <c r="L59" s="3"/>
      <c r="M59" s="18">
        <v>100</v>
      </c>
      <c r="N59" s="18"/>
      <c r="O59" s="18">
        <f t="shared" si="2"/>
        <v>100</v>
      </c>
      <c r="P59" s="95"/>
    </row>
    <row r="60" spans="1:16" s="4" customFormat="1" ht="25.5" x14ac:dyDescent="0.2">
      <c r="A60" s="3">
        <f t="shared" si="1"/>
        <v>56</v>
      </c>
      <c r="B60" s="1" t="s">
        <v>39</v>
      </c>
      <c r="C60" s="1">
        <v>1</v>
      </c>
      <c r="D60" s="3"/>
      <c r="E60" s="3"/>
      <c r="F60" s="3" t="s">
        <v>104</v>
      </c>
      <c r="G60" s="3"/>
      <c r="H60" s="3"/>
      <c r="I60" s="3"/>
      <c r="J60" s="3" t="s">
        <v>105</v>
      </c>
      <c r="K60" s="3"/>
      <c r="L60" s="3"/>
      <c r="M60" s="18">
        <f>700+30+30</f>
        <v>760</v>
      </c>
      <c r="N60" s="18"/>
      <c r="O60" s="18">
        <f t="shared" si="2"/>
        <v>760</v>
      </c>
      <c r="P60" s="95"/>
    </row>
    <row r="61" spans="1:16" s="4" customFormat="1" ht="27.75" customHeight="1" x14ac:dyDescent="0.2">
      <c r="A61" s="3">
        <f t="shared" si="1"/>
        <v>57</v>
      </c>
      <c r="B61" s="1" t="s">
        <v>40</v>
      </c>
      <c r="C61" s="1">
        <v>1</v>
      </c>
      <c r="D61" s="3"/>
      <c r="E61" s="3"/>
      <c r="F61" s="3" t="s">
        <v>104</v>
      </c>
      <c r="G61" s="3"/>
      <c r="H61" s="3"/>
      <c r="I61" s="3"/>
      <c r="J61" s="3" t="s">
        <v>105</v>
      </c>
      <c r="K61" s="3"/>
      <c r="L61" s="3"/>
      <c r="M61" s="18">
        <v>700</v>
      </c>
      <c r="N61" s="18"/>
      <c r="O61" s="18">
        <f t="shared" si="2"/>
        <v>700</v>
      </c>
      <c r="P61" s="95"/>
    </row>
    <row r="62" spans="1:16" s="4" customFormat="1" ht="28.5" customHeight="1" x14ac:dyDescent="0.25">
      <c r="A62" s="3">
        <f t="shared" si="1"/>
        <v>58</v>
      </c>
      <c r="B62" s="1" t="s">
        <v>41</v>
      </c>
      <c r="C62" s="1">
        <v>1</v>
      </c>
      <c r="D62" s="16"/>
      <c r="E62" s="16"/>
      <c r="F62" s="3" t="s">
        <v>104</v>
      </c>
      <c r="G62" s="16"/>
      <c r="H62" s="16"/>
      <c r="I62" s="16"/>
      <c r="J62" s="3" t="s">
        <v>105</v>
      </c>
      <c r="K62" s="16"/>
      <c r="L62" s="16"/>
      <c r="M62" s="18">
        <f>700+30</f>
        <v>730</v>
      </c>
      <c r="N62" s="18"/>
      <c r="O62" s="18">
        <f t="shared" si="2"/>
        <v>730</v>
      </c>
      <c r="P62" s="95"/>
    </row>
    <row r="63" spans="1:16" s="4" customFormat="1" ht="28.5" customHeight="1" x14ac:dyDescent="0.25">
      <c r="A63" s="3">
        <f t="shared" si="1"/>
        <v>59</v>
      </c>
      <c r="B63" s="1" t="s">
        <v>42</v>
      </c>
      <c r="C63" s="1">
        <v>1</v>
      </c>
      <c r="D63" s="16"/>
      <c r="E63" s="16"/>
      <c r="F63" s="3" t="s">
        <v>104</v>
      </c>
      <c r="G63" s="16"/>
      <c r="H63" s="16"/>
      <c r="I63" s="16"/>
      <c r="J63" s="3" t="s">
        <v>105</v>
      </c>
      <c r="K63" s="16"/>
      <c r="L63" s="16"/>
      <c r="M63" s="18">
        <f>700+30</f>
        <v>730</v>
      </c>
      <c r="N63" s="18"/>
      <c r="O63" s="18">
        <f t="shared" si="2"/>
        <v>730</v>
      </c>
      <c r="P63" s="95"/>
    </row>
    <row r="64" spans="1:16" s="4" customFormat="1" ht="26.25" customHeight="1" x14ac:dyDescent="0.25">
      <c r="A64" s="3">
        <f t="shared" si="1"/>
        <v>60</v>
      </c>
      <c r="B64" s="1" t="s">
        <v>43</v>
      </c>
      <c r="C64" s="1">
        <v>1</v>
      </c>
      <c r="D64" s="16"/>
      <c r="E64" s="16"/>
      <c r="F64" s="3" t="s">
        <v>104</v>
      </c>
      <c r="G64" s="16"/>
      <c r="H64" s="16"/>
      <c r="I64" s="16"/>
      <c r="J64" s="3" t="s">
        <v>105</v>
      </c>
      <c r="K64" s="16"/>
      <c r="L64" s="16"/>
      <c r="M64" s="18">
        <f>700+30</f>
        <v>730</v>
      </c>
      <c r="N64" s="18"/>
      <c r="O64" s="18">
        <f t="shared" si="2"/>
        <v>730</v>
      </c>
      <c r="P64" s="95"/>
    </row>
    <row r="65" spans="1:16" s="4" customFormat="1" ht="28.5" customHeight="1" x14ac:dyDescent="0.25">
      <c r="A65" s="3">
        <f t="shared" si="1"/>
        <v>61</v>
      </c>
      <c r="B65" s="1" t="s">
        <v>44</v>
      </c>
      <c r="C65" s="1">
        <v>1</v>
      </c>
      <c r="D65" s="16"/>
      <c r="E65" s="16"/>
      <c r="F65" s="3" t="s">
        <v>104</v>
      </c>
      <c r="G65" s="16"/>
      <c r="H65" s="16"/>
      <c r="I65" s="16"/>
      <c r="J65" s="3" t="s">
        <v>105</v>
      </c>
      <c r="K65" s="16"/>
      <c r="L65" s="16"/>
      <c r="M65" s="18">
        <v>700</v>
      </c>
      <c r="N65" s="18"/>
      <c r="O65" s="18">
        <f t="shared" si="2"/>
        <v>700</v>
      </c>
      <c r="P65" s="95"/>
    </row>
    <row r="66" spans="1:16" s="4" customFormat="1" ht="28.5" customHeight="1" x14ac:dyDescent="0.25">
      <c r="A66" s="3">
        <f t="shared" si="1"/>
        <v>62</v>
      </c>
      <c r="B66" s="1" t="s">
        <v>45</v>
      </c>
      <c r="C66" s="1">
        <v>1</v>
      </c>
      <c r="D66" s="16"/>
      <c r="E66" s="16"/>
      <c r="F66" s="3" t="s">
        <v>104</v>
      </c>
      <c r="G66" s="16"/>
      <c r="H66" s="16"/>
      <c r="I66" s="16"/>
      <c r="J66" s="3" t="s">
        <v>105</v>
      </c>
      <c r="K66" s="16"/>
      <c r="L66" s="16"/>
      <c r="M66" s="18">
        <v>700</v>
      </c>
      <c r="N66" s="18"/>
      <c r="O66" s="18">
        <f t="shared" si="2"/>
        <v>700</v>
      </c>
      <c r="P66" s="95"/>
    </row>
    <row r="67" spans="1:16" s="4" customFormat="1" ht="28.5" customHeight="1" x14ac:dyDescent="0.25">
      <c r="A67" s="3">
        <f t="shared" si="1"/>
        <v>63</v>
      </c>
      <c r="B67" s="1" t="s">
        <v>258</v>
      </c>
      <c r="C67" s="1">
        <v>1</v>
      </c>
      <c r="D67" s="16"/>
      <c r="E67" s="16"/>
      <c r="F67" s="3" t="s">
        <v>104</v>
      </c>
      <c r="G67" s="16"/>
      <c r="H67" s="16"/>
      <c r="I67" s="16"/>
      <c r="J67" s="3" t="s">
        <v>105</v>
      </c>
      <c r="K67" s="16"/>
      <c r="L67" s="16"/>
      <c r="M67" s="18">
        <v>700</v>
      </c>
      <c r="N67" s="18"/>
      <c r="O67" s="18">
        <f t="shared" si="2"/>
        <v>700</v>
      </c>
      <c r="P67" s="95"/>
    </row>
    <row r="68" spans="1:16" s="4" customFormat="1" ht="28.5" customHeight="1" x14ac:dyDescent="0.25">
      <c r="A68" s="3">
        <f t="shared" si="1"/>
        <v>64</v>
      </c>
      <c r="B68" s="1" t="s">
        <v>8</v>
      </c>
      <c r="C68" s="1">
        <v>1</v>
      </c>
      <c r="D68" s="16"/>
      <c r="E68" s="16"/>
      <c r="F68" s="3" t="s">
        <v>104</v>
      </c>
      <c r="G68" s="16"/>
      <c r="H68" s="16"/>
      <c r="I68" s="16"/>
      <c r="J68" s="3" t="s">
        <v>105</v>
      </c>
      <c r="K68" s="16"/>
      <c r="L68" s="16"/>
      <c r="M68" s="18">
        <v>200</v>
      </c>
      <c r="N68" s="18"/>
      <c r="O68" s="18">
        <f t="shared" si="2"/>
        <v>200</v>
      </c>
      <c r="P68" s="95"/>
    </row>
    <row r="69" spans="1:16" s="4" customFormat="1" ht="40.5" customHeight="1" x14ac:dyDescent="0.25">
      <c r="A69" s="3">
        <f t="shared" si="1"/>
        <v>65</v>
      </c>
      <c r="B69" s="57" t="s">
        <v>263</v>
      </c>
      <c r="C69" s="1">
        <v>1</v>
      </c>
      <c r="D69" s="16"/>
      <c r="E69" s="16"/>
      <c r="F69" s="3" t="s">
        <v>106</v>
      </c>
      <c r="G69" s="16"/>
      <c r="H69" s="16"/>
      <c r="I69" s="16"/>
      <c r="J69" s="3" t="s">
        <v>106</v>
      </c>
      <c r="K69" s="16"/>
      <c r="L69" s="16"/>
      <c r="M69" s="18">
        <v>3200</v>
      </c>
      <c r="N69" s="18"/>
      <c r="O69" s="18">
        <f t="shared" si="2"/>
        <v>3200</v>
      </c>
      <c r="P69" s="95"/>
    </row>
    <row r="70" spans="1:16" ht="28.5" customHeight="1" x14ac:dyDescent="0.25">
      <c r="A70" s="3">
        <f t="shared" si="1"/>
        <v>66</v>
      </c>
      <c r="B70" s="22" t="s">
        <v>4</v>
      </c>
      <c r="C70" s="1">
        <v>1</v>
      </c>
      <c r="D70" s="16"/>
      <c r="E70" s="16"/>
      <c r="F70" s="3" t="s">
        <v>104</v>
      </c>
      <c r="G70" s="16"/>
      <c r="H70" s="16"/>
      <c r="I70" s="16"/>
      <c r="J70" s="3" t="s">
        <v>105</v>
      </c>
      <c r="K70" s="16"/>
      <c r="L70" s="16"/>
      <c r="M70" s="18">
        <v>500</v>
      </c>
      <c r="N70" s="18"/>
      <c r="O70" s="18">
        <f t="shared" si="2"/>
        <v>500</v>
      </c>
      <c r="P70" s="95"/>
    </row>
    <row r="71" spans="1:16" ht="28.5" customHeight="1" x14ac:dyDescent="0.25">
      <c r="A71" s="3">
        <f t="shared" si="1"/>
        <v>67</v>
      </c>
      <c r="B71" s="1" t="s">
        <v>5</v>
      </c>
      <c r="C71" s="1">
        <v>1</v>
      </c>
      <c r="D71" s="16"/>
      <c r="E71" s="16"/>
      <c r="F71" s="3" t="s">
        <v>106</v>
      </c>
      <c r="G71" s="16"/>
      <c r="H71" s="16"/>
      <c r="I71" s="16"/>
      <c r="J71" s="3" t="s">
        <v>106</v>
      </c>
      <c r="K71" s="16"/>
      <c r="L71" s="16"/>
      <c r="M71" s="18">
        <v>500</v>
      </c>
      <c r="N71" s="18"/>
      <c r="O71" s="18">
        <f t="shared" si="2"/>
        <v>500</v>
      </c>
      <c r="P71" s="95"/>
    </row>
    <row r="72" spans="1:16" ht="28.5" customHeight="1" x14ac:dyDescent="0.25">
      <c r="A72" s="3">
        <f t="shared" si="1"/>
        <v>68</v>
      </c>
      <c r="B72" s="1" t="s">
        <v>69</v>
      </c>
      <c r="C72" s="1">
        <v>1</v>
      </c>
      <c r="D72" s="16"/>
      <c r="E72" s="16"/>
      <c r="F72" s="3" t="s">
        <v>106</v>
      </c>
      <c r="G72" s="16"/>
      <c r="H72" s="16"/>
      <c r="I72" s="16"/>
      <c r="J72" s="3" t="s">
        <v>106</v>
      </c>
      <c r="K72" s="16"/>
      <c r="L72" s="16"/>
      <c r="M72" s="18">
        <v>1490</v>
      </c>
      <c r="N72" s="18"/>
      <c r="O72" s="18">
        <f t="shared" si="2"/>
        <v>1490</v>
      </c>
      <c r="P72" s="95"/>
    </row>
    <row r="73" spans="1:16" ht="28.5" customHeight="1" x14ac:dyDescent="0.25">
      <c r="A73" s="3">
        <f t="shared" si="1"/>
        <v>69</v>
      </c>
      <c r="B73" s="1" t="s">
        <v>70</v>
      </c>
      <c r="C73" s="1">
        <v>1</v>
      </c>
      <c r="D73" s="16"/>
      <c r="E73" s="16"/>
      <c r="F73" s="3" t="s">
        <v>106</v>
      </c>
      <c r="G73" s="16"/>
      <c r="H73" s="16"/>
      <c r="I73" s="16"/>
      <c r="J73" s="3" t="s">
        <v>106</v>
      </c>
      <c r="K73" s="16"/>
      <c r="L73" s="16"/>
      <c r="M73" s="18">
        <v>3000</v>
      </c>
      <c r="N73" s="18"/>
      <c r="O73" s="18">
        <f t="shared" si="2"/>
        <v>3000</v>
      </c>
      <c r="P73" s="95"/>
    </row>
    <row r="74" spans="1:16" ht="28.5" customHeight="1" x14ac:dyDescent="0.25">
      <c r="A74" s="3">
        <f t="shared" si="1"/>
        <v>70</v>
      </c>
      <c r="B74" s="1" t="s">
        <v>71</v>
      </c>
      <c r="C74" s="1">
        <v>1</v>
      </c>
      <c r="D74" s="16"/>
      <c r="E74" s="16"/>
      <c r="F74" s="3" t="s">
        <v>106</v>
      </c>
      <c r="G74" s="16"/>
      <c r="H74" s="16"/>
      <c r="I74" s="16"/>
      <c r="J74" s="3" t="s">
        <v>106</v>
      </c>
      <c r="K74" s="16"/>
      <c r="L74" s="16"/>
      <c r="M74" s="18">
        <v>3000</v>
      </c>
      <c r="N74" s="18"/>
      <c r="O74" s="18">
        <f t="shared" si="2"/>
        <v>3000</v>
      </c>
      <c r="P74" s="95"/>
    </row>
    <row r="75" spans="1:16" ht="28.5" customHeight="1" x14ac:dyDescent="0.25">
      <c r="A75" s="3">
        <f t="shared" si="1"/>
        <v>71</v>
      </c>
      <c r="B75" s="1" t="s">
        <v>72</v>
      </c>
      <c r="C75" s="30">
        <v>1</v>
      </c>
      <c r="D75" s="16"/>
      <c r="E75" s="16"/>
      <c r="F75" s="3" t="s">
        <v>106</v>
      </c>
      <c r="G75" s="16"/>
      <c r="H75" s="16"/>
      <c r="I75" s="16"/>
      <c r="J75" s="3" t="s">
        <v>106</v>
      </c>
      <c r="K75" s="16"/>
      <c r="L75" s="16"/>
      <c r="M75" s="18">
        <v>1490</v>
      </c>
      <c r="N75" s="18"/>
      <c r="O75" s="18">
        <f t="shared" si="2"/>
        <v>1490</v>
      </c>
      <c r="P75" s="95"/>
    </row>
    <row r="76" spans="1:16" ht="28.5" customHeight="1" x14ac:dyDescent="0.25">
      <c r="A76" s="3">
        <f t="shared" si="1"/>
        <v>72</v>
      </c>
      <c r="B76" s="1" t="s">
        <v>73</v>
      </c>
      <c r="C76" s="1">
        <v>1</v>
      </c>
      <c r="D76" s="16"/>
      <c r="E76" s="16"/>
      <c r="F76" s="3" t="s">
        <v>104</v>
      </c>
      <c r="G76" s="16"/>
      <c r="H76" s="16"/>
      <c r="I76" s="16"/>
      <c r="J76" s="3" t="s">
        <v>105</v>
      </c>
      <c r="K76" s="16"/>
      <c r="L76" s="16"/>
      <c r="M76" s="18">
        <v>500</v>
      </c>
      <c r="N76" s="18"/>
      <c r="O76" s="18">
        <f t="shared" si="2"/>
        <v>500</v>
      </c>
      <c r="P76" s="95"/>
    </row>
    <row r="77" spans="1:16" ht="30" customHeight="1" x14ac:dyDescent="0.25">
      <c r="A77" s="3">
        <f t="shared" si="1"/>
        <v>73</v>
      </c>
      <c r="B77" s="1" t="s">
        <v>75</v>
      </c>
      <c r="C77" s="1">
        <v>1</v>
      </c>
      <c r="D77" s="16"/>
      <c r="E77" s="16"/>
      <c r="F77" s="3" t="s">
        <v>104</v>
      </c>
      <c r="G77" s="16"/>
      <c r="H77" s="16"/>
      <c r="I77" s="16"/>
      <c r="J77" s="3" t="s">
        <v>105</v>
      </c>
      <c r="K77" s="16"/>
      <c r="L77" s="16"/>
      <c r="M77" s="18">
        <v>4000</v>
      </c>
      <c r="N77" s="18"/>
      <c r="O77" s="18">
        <f t="shared" si="2"/>
        <v>4000</v>
      </c>
      <c r="P77" s="95"/>
    </row>
    <row r="78" spans="1:16" ht="28.5" customHeight="1" x14ac:dyDescent="0.25">
      <c r="A78" s="3">
        <f t="shared" ref="A78:A142" si="3">A77+1</f>
        <v>74</v>
      </c>
      <c r="B78" s="1" t="s">
        <v>9</v>
      </c>
      <c r="C78" s="1">
        <v>1</v>
      </c>
      <c r="D78" s="16"/>
      <c r="E78" s="16"/>
      <c r="F78" s="16" t="s">
        <v>106</v>
      </c>
      <c r="G78" s="16"/>
      <c r="H78" s="16"/>
      <c r="I78" s="16"/>
      <c r="J78" s="16" t="s">
        <v>106</v>
      </c>
      <c r="K78" s="16"/>
      <c r="L78" s="16"/>
      <c r="M78" s="18">
        <v>5000</v>
      </c>
      <c r="N78" s="18"/>
      <c r="O78" s="18">
        <f t="shared" si="2"/>
        <v>5000</v>
      </c>
      <c r="P78" s="95"/>
    </row>
    <row r="79" spans="1:16" ht="28.5" customHeight="1" x14ac:dyDescent="0.25">
      <c r="A79" s="3">
        <f t="shared" si="3"/>
        <v>75</v>
      </c>
      <c r="B79" s="1" t="s">
        <v>10</v>
      </c>
      <c r="C79" s="1">
        <v>1</v>
      </c>
      <c r="D79" s="16"/>
      <c r="E79" s="16"/>
      <c r="F79" s="16" t="s">
        <v>106</v>
      </c>
      <c r="G79" s="16"/>
      <c r="H79" s="16"/>
      <c r="I79" s="16"/>
      <c r="J79" s="16" t="s">
        <v>106</v>
      </c>
      <c r="K79" s="16"/>
      <c r="L79" s="16"/>
      <c r="M79" s="18">
        <v>1000</v>
      </c>
      <c r="N79" s="18"/>
      <c r="O79" s="18">
        <f t="shared" si="2"/>
        <v>1000</v>
      </c>
      <c r="P79" s="95"/>
    </row>
    <row r="80" spans="1:16" ht="30" customHeight="1" x14ac:dyDescent="0.25">
      <c r="A80" s="3">
        <f t="shared" si="3"/>
        <v>76</v>
      </c>
      <c r="B80" s="1" t="s">
        <v>76</v>
      </c>
      <c r="C80" s="30">
        <v>1</v>
      </c>
      <c r="D80" s="16"/>
      <c r="E80" s="16"/>
      <c r="F80" s="16" t="s">
        <v>106</v>
      </c>
      <c r="G80" s="16"/>
      <c r="H80" s="16"/>
      <c r="I80" s="16"/>
      <c r="J80" s="16" t="s">
        <v>106</v>
      </c>
      <c r="K80" s="16"/>
      <c r="L80" s="16"/>
      <c r="M80" s="18">
        <v>4000</v>
      </c>
      <c r="N80" s="18"/>
      <c r="O80" s="18">
        <f t="shared" si="2"/>
        <v>4000</v>
      </c>
      <c r="P80" s="95"/>
    </row>
    <row r="81" spans="1:16" ht="28.5" customHeight="1" x14ac:dyDescent="0.25">
      <c r="A81" s="3">
        <f t="shared" si="3"/>
        <v>77</v>
      </c>
      <c r="B81" s="1" t="s">
        <v>11</v>
      </c>
      <c r="C81" s="30">
        <v>1</v>
      </c>
      <c r="D81" s="16"/>
      <c r="E81" s="16"/>
      <c r="F81" s="16" t="s">
        <v>106</v>
      </c>
      <c r="G81" s="16"/>
      <c r="H81" s="16"/>
      <c r="I81" s="16"/>
      <c r="J81" s="16" t="s">
        <v>106</v>
      </c>
      <c r="K81" s="16"/>
      <c r="L81" s="16"/>
      <c r="M81" s="18">
        <v>2000</v>
      </c>
      <c r="N81" s="18"/>
      <c r="O81" s="18">
        <f t="shared" si="2"/>
        <v>2000</v>
      </c>
      <c r="P81" s="95"/>
    </row>
    <row r="82" spans="1:16" ht="28.5" customHeight="1" x14ac:dyDescent="0.25">
      <c r="A82" s="3">
        <f t="shared" si="3"/>
        <v>78</v>
      </c>
      <c r="B82" s="1" t="s">
        <v>117</v>
      </c>
      <c r="C82" s="30">
        <v>1</v>
      </c>
      <c r="D82" s="16"/>
      <c r="E82" s="16"/>
      <c r="F82" s="16" t="s">
        <v>106</v>
      </c>
      <c r="G82" s="16"/>
      <c r="H82" s="16"/>
      <c r="I82" s="16"/>
      <c r="J82" s="16" t="s">
        <v>106</v>
      </c>
      <c r="K82" s="16"/>
      <c r="L82" s="16"/>
      <c r="M82" s="18">
        <v>5000</v>
      </c>
      <c r="N82" s="18"/>
      <c r="O82" s="18">
        <f t="shared" si="2"/>
        <v>5000</v>
      </c>
      <c r="P82" s="95"/>
    </row>
    <row r="83" spans="1:16" ht="28.5" customHeight="1" x14ac:dyDescent="0.25">
      <c r="A83" s="3">
        <f t="shared" si="3"/>
        <v>79</v>
      </c>
      <c r="B83" s="1" t="s">
        <v>118</v>
      </c>
      <c r="C83" s="30">
        <v>1</v>
      </c>
      <c r="D83" s="16"/>
      <c r="E83" s="16"/>
      <c r="F83" s="16" t="s">
        <v>106</v>
      </c>
      <c r="G83" s="16"/>
      <c r="H83" s="16"/>
      <c r="I83" s="16"/>
      <c r="J83" s="16" t="s">
        <v>106</v>
      </c>
      <c r="K83" s="16"/>
      <c r="L83" s="16"/>
      <c r="M83" s="18">
        <v>2500</v>
      </c>
      <c r="N83" s="18"/>
      <c r="O83" s="18">
        <f t="shared" si="2"/>
        <v>2500</v>
      </c>
      <c r="P83" s="95"/>
    </row>
    <row r="84" spans="1:16" ht="28.5" customHeight="1" x14ac:dyDescent="0.25">
      <c r="A84" s="3">
        <f t="shared" si="3"/>
        <v>80</v>
      </c>
      <c r="B84" s="1" t="s">
        <v>119</v>
      </c>
      <c r="C84" s="30">
        <v>1</v>
      </c>
      <c r="D84" s="16"/>
      <c r="E84" s="16"/>
      <c r="F84" s="16" t="s">
        <v>106</v>
      </c>
      <c r="G84" s="16"/>
      <c r="H84" s="16"/>
      <c r="I84" s="16"/>
      <c r="J84" s="16" t="s">
        <v>106</v>
      </c>
      <c r="K84" s="16"/>
      <c r="L84" s="16"/>
      <c r="M84" s="18">
        <v>3000</v>
      </c>
      <c r="N84" s="18"/>
      <c r="O84" s="18">
        <f t="shared" si="2"/>
        <v>3000</v>
      </c>
      <c r="P84" s="95"/>
    </row>
    <row r="85" spans="1:16" ht="28.5" customHeight="1" x14ac:dyDescent="0.25">
      <c r="A85" s="3">
        <f t="shared" si="3"/>
        <v>81</v>
      </c>
      <c r="B85" s="1" t="s">
        <v>120</v>
      </c>
      <c r="C85" s="30">
        <v>1</v>
      </c>
      <c r="D85" s="16"/>
      <c r="E85" s="16"/>
      <c r="F85" s="16" t="s">
        <v>106</v>
      </c>
      <c r="G85" s="16"/>
      <c r="H85" s="16"/>
      <c r="I85" s="16"/>
      <c r="J85" s="16" t="s">
        <v>106</v>
      </c>
      <c r="K85" s="16"/>
      <c r="L85" s="16"/>
      <c r="M85" s="18">
        <v>1490</v>
      </c>
      <c r="N85" s="18"/>
      <c r="O85" s="18">
        <f t="shared" si="2"/>
        <v>1490</v>
      </c>
      <c r="P85" s="95"/>
    </row>
    <row r="86" spans="1:16" ht="28.5" customHeight="1" x14ac:dyDescent="0.25">
      <c r="A86" s="3">
        <f t="shared" si="3"/>
        <v>82</v>
      </c>
      <c r="B86" s="1" t="s">
        <v>121</v>
      </c>
      <c r="C86" s="30">
        <v>1</v>
      </c>
      <c r="D86" s="16"/>
      <c r="E86" s="16"/>
      <c r="F86" s="16" t="s">
        <v>106</v>
      </c>
      <c r="G86" s="16"/>
      <c r="H86" s="16"/>
      <c r="I86" s="16"/>
      <c r="J86" s="16" t="s">
        <v>106</v>
      </c>
      <c r="K86" s="16"/>
      <c r="L86" s="16"/>
      <c r="M86" s="18">
        <v>1490</v>
      </c>
      <c r="N86" s="18"/>
      <c r="O86" s="18">
        <f t="shared" si="2"/>
        <v>1490</v>
      </c>
      <c r="P86" s="95"/>
    </row>
    <row r="87" spans="1:16" ht="28.5" customHeight="1" x14ac:dyDescent="0.25">
      <c r="A87" s="3">
        <f t="shared" si="3"/>
        <v>83</v>
      </c>
      <c r="B87" s="1" t="s">
        <v>122</v>
      </c>
      <c r="C87" s="30">
        <v>1</v>
      </c>
      <c r="D87" s="16"/>
      <c r="E87" s="16"/>
      <c r="F87" s="16" t="s">
        <v>106</v>
      </c>
      <c r="G87" s="16"/>
      <c r="H87" s="16"/>
      <c r="I87" s="16"/>
      <c r="J87" s="16" t="s">
        <v>106</v>
      </c>
      <c r="K87" s="16"/>
      <c r="L87" s="16"/>
      <c r="M87" s="18">
        <v>2500</v>
      </c>
      <c r="N87" s="18"/>
      <c r="O87" s="18">
        <f t="shared" si="2"/>
        <v>2500</v>
      </c>
      <c r="P87" s="95"/>
    </row>
    <row r="88" spans="1:16" ht="28.5" customHeight="1" x14ac:dyDescent="0.25">
      <c r="A88" s="3">
        <f t="shared" si="3"/>
        <v>84</v>
      </c>
      <c r="B88" s="1" t="s">
        <v>123</v>
      </c>
      <c r="C88" s="30">
        <v>1</v>
      </c>
      <c r="D88" s="16"/>
      <c r="E88" s="16"/>
      <c r="F88" s="16" t="s">
        <v>106</v>
      </c>
      <c r="G88" s="16"/>
      <c r="H88" s="16"/>
      <c r="I88" s="16"/>
      <c r="J88" s="16" t="s">
        <v>106</v>
      </c>
      <c r="K88" s="16"/>
      <c r="L88" s="16"/>
      <c r="M88" s="18">
        <v>400</v>
      </c>
      <c r="N88" s="18"/>
      <c r="O88" s="18">
        <f t="shared" si="2"/>
        <v>400</v>
      </c>
      <c r="P88" s="95"/>
    </row>
    <row r="89" spans="1:16" ht="28.5" customHeight="1" x14ac:dyDescent="0.25">
      <c r="A89" s="3">
        <f t="shared" si="3"/>
        <v>85</v>
      </c>
      <c r="B89" s="1" t="s">
        <v>77</v>
      </c>
      <c r="C89" s="10">
        <v>1</v>
      </c>
      <c r="D89" s="16"/>
      <c r="E89" s="16"/>
      <c r="F89" s="16" t="s">
        <v>106</v>
      </c>
      <c r="G89" s="16"/>
      <c r="H89" s="16"/>
      <c r="I89" s="16"/>
      <c r="J89" s="16" t="s">
        <v>106</v>
      </c>
      <c r="K89" s="16"/>
      <c r="L89" s="18"/>
      <c r="M89" s="36">
        <v>2000</v>
      </c>
      <c r="N89" s="36"/>
      <c r="O89" s="18">
        <f t="shared" si="2"/>
        <v>2000</v>
      </c>
      <c r="P89" s="95"/>
    </row>
    <row r="90" spans="1:16" ht="28.5" customHeight="1" x14ac:dyDescent="0.25">
      <c r="A90" s="3">
        <f t="shared" si="3"/>
        <v>86</v>
      </c>
      <c r="B90" s="1" t="s">
        <v>78</v>
      </c>
      <c r="C90" s="10">
        <v>1</v>
      </c>
      <c r="D90" s="16"/>
      <c r="E90" s="16"/>
      <c r="F90" s="16" t="s">
        <v>106</v>
      </c>
      <c r="G90" s="16"/>
      <c r="H90" s="16"/>
      <c r="I90" s="16"/>
      <c r="J90" s="16" t="s">
        <v>106</v>
      </c>
      <c r="K90" s="16"/>
      <c r="L90" s="18"/>
      <c r="M90" s="36">
        <v>400</v>
      </c>
      <c r="N90" s="36"/>
      <c r="O90" s="18">
        <f t="shared" si="2"/>
        <v>400</v>
      </c>
      <c r="P90" s="95"/>
    </row>
    <row r="91" spans="1:16" ht="28.5" customHeight="1" x14ac:dyDescent="0.25">
      <c r="A91" s="3">
        <f t="shared" si="3"/>
        <v>87</v>
      </c>
      <c r="B91" s="1" t="s">
        <v>79</v>
      </c>
      <c r="C91" s="10">
        <v>1</v>
      </c>
      <c r="D91" s="16"/>
      <c r="E91" s="16"/>
      <c r="F91" s="16" t="s">
        <v>106</v>
      </c>
      <c r="G91" s="16"/>
      <c r="H91" s="16"/>
      <c r="I91" s="16"/>
      <c r="J91" s="16" t="s">
        <v>106</v>
      </c>
      <c r="K91" s="16"/>
      <c r="L91" s="18"/>
      <c r="M91" s="37">
        <v>400</v>
      </c>
      <c r="N91" s="37"/>
      <c r="O91" s="18">
        <f t="shared" si="2"/>
        <v>400</v>
      </c>
      <c r="P91" s="95"/>
    </row>
    <row r="92" spans="1:16" ht="31.5" customHeight="1" x14ac:dyDescent="0.25">
      <c r="A92" s="3">
        <f t="shared" si="3"/>
        <v>88</v>
      </c>
      <c r="B92" s="1" t="s">
        <v>80</v>
      </c>
      <c r="C92" s="10">
        <v>1</v>
      </c>
      <c r="D92" s="16"/>
      <c r="E92" s="16"/>
      <c r="F92" s="16" t="s">
        <v>106</v>
      </c>
      <c r="G92" s="16"/>
      <c r="H92" s="16"/>
      <c r="I92" s="16"/>
      <c r="J92" s="16" t="s">
        <v>106</v>
      </c>
      <c r="K92" s="16"/>
      <c r="L92" s="18"/>
      <c r="M92" s="37">
        <v>3000</v>
      </c>
      <c r="N92" s="37"/>
      <c r="O92" s="18">
        <f t="shared" si="2"/>
        <v>3000</v>
      </c>
      <c r="P92" s="95"/>
    </row>
    <row r="93" spans="1:16" ht="28.5" customHeight="1" x14ac:dyDescent="0.25">
      <c r="A93" s="3">
        <f t="shared" si="3"/>
        <v>89</v>
      </c>
      <c r="B93" s="1" t="s">
        <v>12</v>
      </c>
      <c r="C93" s="10">
        <v>1</v>
      </c>
      <c r="D93" s="19"/>
      <c r="E93" s="19"/>
      <c r="F93" s="16" t="s">
        <v>106</v>
      </c>
      <c r="G93" s="19"/>
      <c r="H93" s="19"/>
      <c r="I93" s="19"/>
      <c r="J93" s="19" t="s">
        <v>106</v>
      </c>
      <c r="K93" s="19"/>
      <c r="L93" s="20"/>
      <c r="M93" s="38">
        <v>3000</v>
      </c>
      <c r="N93" s="38"/>
      <c r="O93" s="18">
        <f t="shared" si="2"/>
        <v>3000</v>
      </c>
      <c r="P93" s="95"/>
    </row>
    <row r="94" spans="1:16" ht="30" customHeight="1" x14ac:dyDescent="0.25">
      <c r="A94" s="3">
        <f t="shared" si="3"/>
        <v>90</v>
      </c>
      <c r="B94" s="1" t="s">
        <v>81</v>
      </c>
      <c r="C94" s="10">
        <v>1</v>
      </c>
      <c r="D94" s="19"/>
      <c r="E94" s="19"/>
      <c r="F94" s="16" t="s">
        <v>106</v>
      </c>
      <c r="G94" s="19"/>
      <c r="H94" s="19"/>
      <c r="I94" s="19"/>
      <c r="J94" s="19" t="s">
        <v>106</v>
      </c>
      <c r="K94" s="19"/>
      <c r="L94" s="20"/>
      <c r="M94" s="38">
        <v>3000</v>
      </c>
      <c r="N94" s="38"/>
      <c r="O94" s="18">
        <f t="shared" ref="O94:O112" si="4">M94</f>
        <v>3000</v>
      </c>
      <c r="P94" s="95"/>
    </row>
    <row r="95" spans="1:16" ht="31.5" customHeight="1" x14ac:dyDescent="0.25">
      <c r="A95" s="3">
        <f t="shared" si="3"/>
        <v>91</v>
      </c>
      <c r="B95" s="1" t="s">
        <v>82</v>
      </c>
      <c r="C95" s="10">
        <v>1</v>
      </c>
      <c r="D95" s="16"/>
      <c r="E95" s="16"/>
      <c r="F95" s="16" t="s">
        <v>106</v>
      </c>
      <c r="G95" s="16"/>
      <c r="H95" s="16"/>
      <c r="I95" s="16"/>
      <c r="J95" s="16" t="s">
        <v>106</v>
      </c>
      <c r="K95" s="16"/>
      <c r="L95" s="18"/>
      <c r="M95" s="37">
        <v>5000</v>
      </c>
      <c r="N95" s="37"/>
      <c r="O95" s="18">
        <f t="shared" si="4"/>
        <v>5000</v>
      </c>
      <c r="P95" s="95"/>
    </row>
    <row r="96" spans="1:16" ht="34.5" customHeight="1" x14ac:dyDescent="0.25">
      <c r="A96" s="3">
        <f t="shared" si="3"/>
        <v>92</v>
      </c>
      <c r="B96" s="1" t="s">
        <v>19</v>
      </c>
      <c r="C96" s="10">
        <v>1</v>
      </c>
      <c r="D96" s="16"/>
      <c r="E96" s="16"/>
      <c r="F96" s="16" t="s">
        <v>106</v>
      </c>
      <c r="G96" s="16"/>
      <c r="H96" s="16"/>
      <c r="I96" s="16"/>
      <c r="J96" s="16" t="s">
        <v>106</v>
      </c>
      <c r="K96" s="16"/>
      <c r="L96" s="18"/>
      <c r="M96" s="37">
        <v>4000</v>
      </c>
      <c r="N96" s="37"/>
      <c r="O96" s="18">
        <f t="shared" si="4"/>
        <v>4000</v>
      </c>
      <c r="P96" s="95"/>
    </row>
    <row r="97" spans="1:16" ht="29.25" customHeight="1" x14ac:dyDescent="0.25">
      <c r="A97" s="3">
        <f t="shared" si="3"/>
        <v>93</v>
      </c>
      <c r="B97" s="1" t="s">
        <v>140</v>
      </c>
      <c r="C97" s="10">
        <v>1</v>
      </c>
      <c r="D97" s="16"/>
      <c r="E97" s="16"/>
      <c r="F97" s="16" t="s">
        <v>106</v>
      </c>
      <c r="G97" s="16"/>
      <c r="H97" s="16"/>
      <c r="I97" s="16"/>
      <c r="J97" s="16" t="s">
        <v>106</v>
      </c>
      <c r="K97" s="16"/>
      <c r="L97" s="18"/>
      <c r="M97" s="37">
        <v>300</v>
      </c>
      <c r="N97" s="37"/>
      <c r="O97" s="18">
        <f t="shared" si="4"/>
        <v>300</v>
      </c>
      <c r="P97" s="95"/>
    </row>
    <row r="98" spans="1:16" ht="39" customHeight="1" x14ac:dyDescent="0.25">
      <c r="A98" s="3">
        <f t="shared" si="3"/>
        <v>94</v>
      </c>
      <c r="B98" s="1" t="s">
        <v>141</v>
      </c>
      <c r="C98" s="10">
        <v>1</v>
      </c>
      <c r="D98" s="16"/>
      <c r="E98" s="16"/>
      <c r="F98" s="16" t="s">
        <v>106</v>
      </c>
      <c r="G98" s="16"/>
      <c r="H98" s="16"/>
      <c r="I98" s="16"/>
      <c r="J98" s="16" t="s">
        <v>106</v>
      </c>
      <c r="K98" s="16"/>
      <c r="L98" s="18"/>
      <c r="M98" s="37">
        <v>65</v>
      </c>
      <c r="N98" s="37"/>
      <c r="O98" s="18">
        <f t="shared" si="4"/>
        <v>65</v>
      </c>
      <c r="P98" s="95"/>
    </row>
    <row r="99" spans="1:16" ht="28.5" customHeight="1" x14ac:dyDescent="0.25">
      <c r="A99" s="3">
        <f t="shared" si="3"/>
        <v>95</v>
      </c>
      <c r="B99" s="1" t="s">
        <v>49</v>
      </c>
      <c r="C99" s="10">
        <v>1</v>
      </c>
      <c r="D99" s="16"/>
      <c r="E99" s="16"/>
      <c r="F99" s="16" t="s">
        <v>106</v>
      </c>
      <c r="G99" s="16"/>
      <c r="H99" s="16"/>
      <c r="I99" s="16"/>
      <c r="J99" s="16" t="s">
        <v>106</v>
      </c>
      <c r="K99" s="16"/>
      <c r="L99" s="16"/>
      <c r="M99" s="37">
        <v>500</v>
      </c>
      <c r="N99" s="37"/>
      <c r="O99" s="18">
        <f t="shared" si="4"/>
        <v>500</v>
      </c>
      <c r="P99" s="95"/>
    </row>
    <row r="100" spans="1:16" ht="28.5" customHeight="1" x14ac:dyDescent="0.25">
      <c r="A100" s="3">
        <f t="shared" si="3"/>
        <v>96</v>
      </c>
      <c r="B100" s="1" t="s">
        <v>88</v>
      </c>
      <c r="C100" s="10">
        <v>1</v>
      </c>
      <c r="D100" s="16"/>
      <c r="E100" s="16"/>
      <c r="F100" s="16" t="s">
        <v>106</v>
      </c>
      <c r="G100" s="16"/>
      <c r="H100" s="16"/>
      <c r="I100" s="16"/>
      <c r="J100" s="16" t="s">
        <v>106</v>
      </c>
      <c r="K100" s="16"/>
      <c r="L100" s="16"/>
      <c r="M100" s="37">
        <v>2000</v>
      </c>
      <c r="N100" s="37"/>
      <c r="O100" s="18">
        <f t="shared" si="4"/>
        <v>2000</v>
      </c>
      <c r="P100" s="95"/>
    </row>
    <row r="101" spans="1:16" ht="28.5" customHeight="1" x14ac:dyDescent="0.25">
      <c r="A101" s="3">
        <f t="shared" si="3"/>
        <v>97</v>
      </c>
      <c r="B101" s="1" t="s">
        <v>89</v>
      </c>
      <c r="C101" s="10">
        <v>1</v>
      </c>
      <c r="D101" s="16"/>
      <c r="E101" s="16"/>
      <c r="F101" s="16" t="s">
        <v>106</v>
      </c>
      <c r="G101" s="16"/>
      <c r="H101" s="16"/>
      <c r="I101" s="16"/>
      <c r="J101" s="16" t="s">
        <v>106</v>
      </c>
      <c r="K101" s="16"/>
      <c r="L101" s="18"/>
      <c r="M101" s="37">
        <v>2500</v>
      </c>
      <c r="N101" s="37"/>
      <c r="O101" s="18">
        <f t="shared" si="4"/>
        <v>2500</v>
      </c>
      <c r="P101" s="95"/>
    </row>
    <row r="102" spans="1:16" ht="28.5" customHeight="1" x14ac:dyDescent="0.25">
      <c r="A102" s="3">
        <f t="shared" si="3"/>
        <v>98</v>
      </c>
      <c r="B102" s="1" t="s">
        <v>90</v>
      </c>
      <c r="C102" s="10">
        <v>1</v>
      </c>
      <c r="D102" s="16"/>
      <c r="E102" s="16"/>
      <c r="F102" s="16" t="s">
        <v>106</v>
      </c>
      <c r="G102" s="16"/>
      <c r="H102" s="16"/>
      <c r="I102" s="16"/>
      <c r="J102" s="16" t="s">
        <v>106</v>
      </c>
      <c r="K102" s="16"/>
      <c r="L102" s="18"/>
      <c r="M102" s="37">
        <v>800</v>
      </c>
      <c r="N102" s="37"/>
      <c r="O102" s="18">
        <f t="shared" si="4"/>
        <v>800</v>
      </c>
      <c r="P102" s="95"/>
    </row>
    <row r="103" spans="1:16" ht="28.5" customHeight="1" x14ac:dyDescent="0.25">
      <c r="A103" s="3">
        <f t="shared" si="3"/>
        <v>99</v>
      </c>
      <c r="B103" s="1" t="s">
        <v>91</v>
      </c>
      <c r="C103" s="10">
        <v>1</v>
      </c>
      <c r="D103" s="16"/>
      <c r="E103" s="16"/>
      <c r="F103" s="16" t="s">
        <v>106</v>
      </c>
      <c r="G103" s="16"/>
      <c r="H103" s="16"/>
      <c r="I103" s="16"/>
      <c r="J103" s="16" t="s">
        <v>106</v>
      </c>
      <c r="K103" s="16"/>
      <c r="L103" s="18"/>
      <c r="M103" s="37">
        <v>2500</v>
      </c>
      <c r="N103" s="37"/>
      <c r="O103" s="18">
        <f t="shared" si="4"/>
        <v>2500</v>
      </c>
      <c r="P103" s="95"/>
    </row>
    <row r="104" spans="1:16" ht="28.5" customHeight="1" x14ac:dyDescent="0.25">
      <c r="A104" s="3">
        <f t="shared" si="3"/>
        <v>100</v>
      </c>
      <c r="B104" s="1" t="s">
        <v>53</v>
      </c>
      <c r="C104" s="10">
        <v>1</v>
      </c>
      <c r="D104" s="16"/>
      <c r="E104" s="16"/>
      <c r="F104" s="16" t="s">
        <v>106</v>
      </c>
      <c r="G104" s="16"/>
      <c r="H104" s="16"/>
      <c r="I104" s="16"/>
      <c r="J104" s="16" t="s">
        <v>106</v>
      </c>
      <c r="K104" s="16"/>
      <c r="L104" s="18"/>
      <c r="M104" s="37">
        <v>4200</v>
      </c>
      <c r="N104" s="37"/>
      <c r="O104" s="18">
        <f t="shared" si="4"/>
        <v>4200</v>
      </c>
      <c r="P104" s="95"/>
    </row>
    <row r="105" spans="1:16" ht="42.75" customHeight="1" x14ac:dyDescent="0.25">
      <c r="A105" s="3">
        <f t="shared" si="3"/>
        <v>101</v>
      </c>
      <c r="B105" s="1" t="s">
        <v>144</v>
      </c>
      <c r="C105" s="10">
        <v>1</v>
      </c>
      <c r="D105" s="16"/>
      <c r="E105" s="16"/>
      <c r="F105" s="16" t="s">
        <v>106</v>
      </c>
      <c r="G105" s="16"/>
      <c r="H105" s="16"/>
      <c r="I105" s="16"/>
      <c r="J105" s="16" t="s">
        <v>106</v>
      </c>
      <c r="K105" s="16"/>
      <c r="L105" s="18"/>
      <c r="M105" s="37">
        <v>4700</v>
      </c>
      <c r="N105" s="37"/>
      <c r="O105" s="18">
        <f t="shared" si="4"/>
        <v>4700</v>
      </c>
      <c r="P105" s="95"/>
    </row>
    <row r="106" spans="1:16" ht="29.25" customHeight="1" x14ac:dyDescent="0.25">
      <c r="A106" s="3">
        <f t="shared" si="3"/>
        <v>102</v>
      </c>
      <c r="B106" s="1" t="s">
        <v>151</v>
      </c>
      <c r="C106" s="10">
        <v>1</v>
      </c>
      <c r="D106" s="16"/>
      <c r="E106" s="16"/>
      <c r="F106" s="16" t="s">
        <v>106</v>
      </c>
      <c r="G106" s="16"/>
      <c r="H106" s="16"/>
      <c r="I106" s="16"/>
      <c r="J106" s="16" t="s">
        <v>106</v>
      </c>
      <c r="K106" s="16"/>
      <c r="L106" s="18"/>
      <c r="M106" s="37">
        <v>980</v>
      </c>
      <c r="N106" s="37"/>
      <c r="O106" s="18">
        <f t="shared" si="4"/>
        <v>980</v>
      </c>
      <c r="P106" s="95"/>
    </row>
    <row r="107" spans="1:16" ht="42.75" customHeight="1" x14ac:dyDescent="0.25">
      <c r="A107" s="3">
        <f t="shared" si="3"/>
        <v>103</v>
      </c>
      <c r="B107" s="10" t="s">
        <v>142</v>
      </c>
      <c r="C107" s="16">
        <v>1</v>
      </c>
      <c r="D107" s="16"/>
      <c r="E107" s="16" t="s">
        <v>106</v>
      </c>
      <c r="F107" s="16"/>
      <c r="G107" s="16"/>
      <c r="H107" s="16"/>
      <c r="I107" s="16"/>
      <c r="J107" s="16"/>
      <c r="K107" s="16" t="s">
        <v>106</v>
      </c>
      <c r="L107" s="3"/>
      <c r="M107" s="18">
        <v>1490</v>
      </c>
      <c r="N107" s="18"/>
      <c r="O107" s="18">
        <f>M107</f>
        <v>1490</v>
      </c>
      <c r="P107" s="95"/>
    </row>
    <row r="108" spans="1:16" ht="28.5" customHeight="1" x14ac:dyDescent="0.25">
      <c r="A108" s="3">
        <f t="shared" si="3"/>
        <v>104</v>
      </c>
      <c r="B108" s="1" t="s">
        <v>54</v>
      </c>
      <c r="C108" s="10">
        <v>1</v>
      </c>
      <c r="D108" s="16" t="s">
        <v>106</v>
      </c>
      <c r="E108" s="16"/>
      <c r="F108" s="16"/>
      <c r="G108" s="16" t="s">
        <v>106</v>
      </c>
      <c r="H108" s="16"/>
      <c r="I108" s="16"/>
      <c r="J108" s="16"/>
      <c r="K108" s="16" t="s">
        <v>106</v>
      </c>
      <c r="L108" s="18"/>
      <c r="M108" s="37">
        <v>10000</v>
      </c>
      <c r="N108" s="37"/>
      <c r="O108" s="18">
        <f t="shared" si="4"/>
        <v>10000</v>
      </c>
      <c r="P108" s="96"/>
    </row>
    <row r="109" spans="1:16" ht="17.25" customHeight="1" x14ac:dyDescent="0.25">
      <c r="A109" s="3"/>
      <c r="B109" s="12" t="s">
        <v>15</v>
      </c>
      <c r="C109" s="102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</row>
    <row r="110" spans="1:16" ht="27.75" customHeight="1" x14ac:dyDescent="0.25">
      <c r="A110" s="3">
        <f>A108+1</f>
        <v>105</v>
      </c>
      <c r="B110" s="1" t="s">
        <v>6</v>
      </c>
      <c r="C110" s="10">
        <v>1</v>
      </c>
      <c r="D110" s="16" t="s">
        <v>106</v>
      </c>
      <c r="E110" s="16"/>
      <c r="F110" s="16"/>
      <c r="G110" s="16"/>
      <c r="H110" s="16"/>
      <c r="I110" s="16"/>
      <c r="J110" s="16"/>
      <c r="K110" s="16" t="s">
        <v>106</v>
      </c>
      <c r="L110" s="18"/>
      <c r="M110" s="18">
        <v>7000</v>
      </c>
      <c r="N110" s="18"/>
      <c r="O110" s="18">
        <f t="shared" si="4"/>
        <v>7000</v>
      </c>
      <c r="P110" s="94" t="s">
        <v>172</v>
      </c>
    </row>
    <row r="111" spans="1:16" ht="42.75" customHeight="1" x14ac:dyDescent="0.25">
      <c r="A111" s="3">
        <f t="shared" si="3"/>
        <v>106</v>
      </c>
      <c r="B111" s="1" t="s">
        <v>7</v>
      </c>
      <c r="C111" s="10">
        <v>1</v>
      </c>
      <c r="D111" s="16" t="s">
        <v>106</v>
      </c>
      <c r="E111" s="16"/>
      <c r="F111" s="16"/>
      <c r="G111" s="16"/>
      <c r="H111" s="16"/>
      <c r="I111" s="16"/>
      <c r="J111" s="16"/>
      <c r="K111" s="16" t="s">
        <v>106</v>
      </c>
      <c r="L111" s="18"/>
      <c r="M111" s="18">
        <v>5000</v>
      </c>
      <c r="N111" s="18"/>
      <c r="O111" s="18">
        <f t="shared" si="4"/>
        <v>5000</v>
      </c>
      <c r="P111" s="95"/>
    </row>
    <row r="112" spans="1:16" ht="30.75" customHeight="1" x14ac:dyDescent="0.25">
      <c r="A112" s="3">
        <f t="shared" si="3"/>
        <v>107</v>
      </c>
      <c r="B112" s="30" t="s">
        <v>145</v>
      </c>
      <c r="C112" s="10">
        <v>1</v>
      </c>
      <c r="D112" s="16" t="s">
        <v>106</v>
      </c>
      <c r="E112" s="16"/>
      <c r="F112" s="16"/>
      <c r="G112" s="16"/>
      <c r="H112" s="16"/>
      <c r="I112" s="16"/>
      <c r="J112" s="16"/>
      <c r="K112" s="16" t="s">
        <v>106</v>
      </c>
      <c r="L112" s="18"/>
      <c r="M112" s="18">
        <v>500</v>
      </c>
      <c r="N112" s="18"/>
      <c r="O112" s="18">
        <f t="shared" si="4"/>
        <v>500</v>
      </c>
      <c r="P112" s="96"/>
    </row>
    <row r="113" spans="1:16" x14ac:dyDescent="0.25">
      <c r="A113" s="3"/>
      <c r="B113" s="42" t="s">
        <v>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7"/>
    </row>
    <row r="114" spans="1:16" s="8" customFormat="1" ht="69.75" customHeight="1" x14ac:dyDescent="0.25">
      <c r="A114" s="3">
        <f>A112+1</f>
        <v>108</v>
      </c>
      <c r="B114" s="33" t="s">
        <v>21</v>
      </c>
      <c r="C114" s="41">
        <v>1</v>
      </c>
      <c r="D114" s="16"/>
      <c r="E114" s="16" t="s">
        <v>106</v>
      </c>
      <c r="F114" s="16"/>
      <c r="G114" s="16"/>
      <c r="H114" s="16"/>
      <c r="I114" s="16"/>
      <c r="J114" s="16"/>
      <c r="K114" s="16" t="s">
        <v>106</v>
      </c>
      <c r="L114" s="18">
        <f>O114-M114</f>
        <v>17878.019</v>
      </c>
      <c r="M114" s="18">
        <f>ROUND(O114*0.15,3)</f>
        <v>3154.944</v>
      </c>
      <c r="N114" s="18"/>
      <c r="O114" s="18">
        <v>21032.963</v>
      </c>
      <c r="P114" s="94" t="s">
        <v>171</v>
      </c>
    </row>
    <row r="115" spans="1:16" ht="37.5" customHeight="1" x14ac:dyDescent="0.25">
      <c r="A115" s="3">
        <f>A114+1</f>
        <v>109</v>
      </c>
      <c r="B115" s="23" t="s">
        <v>132</v>
      </c>
      <c r="C115" s="10">
        <v>1</v>
      </c>
      <c r="D115" s="16"/>
      <c r="E115" s="16"/>
      <c r="F115" s="16"/>
      <c r="G115" s="16" t="s">
        <v>106</v>
      </c>
      <c r="H115" s="16"/>
      <c r="I115" s="16"/>
      <c r="J115" s="16"/>
      <c r="K115" s="16" t="s">
        <v>106</v>
      </c>
      <c r="L115" s="18"/>
      <c r="M115" s="18">
        <v>1495</v>
      </c>
      <c r="N115" s="18"/>
      <c r="O115" s="18">
        <f>M115</f>
        <v>1495</v>
      </c>
      <c r="P115" s="96"/>
    </row>
    <row r="116" spans="1:16" ht="21" customHeight="1" x14ac:dyDescent="0.25">
      <c r="A116" s="3"/>
      <c r="B116" s="12" t="s">
        <v>18</v>
      </c>
      <c r="C116" s="102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4"/>
    </row>
    <row r="117" spans="1:16" ht="53.25" customHeight="1" x14ac:dyDescent="0.25">
      <c r="A117" s="3">
        <f>A115+1</f>
        <v>110</v>
      </c>
      <c r="B117" s="10" t="s">
        <v>20</v>
      </c>
      <c r="C117" s="10">
        <v>1</v>
      </c>
      <c r="D117" s="16" t="s">
        <v>106</v>
      </c>
      <c r="E117" s="16"/>
      <c r="F117" s="16"/>
      <c r="G117" s="16"/>
      <c r="H117" s="16"/>
      <c r="I117" s="16"/>
      <c r="J117" s="16"/>
      <c r="K117" s="16" t="s">
        <v>106</v>
      </c>
      <c r="L117" s="3">
        <v>10559.155000000001</v>
      </c>
      <c r="M117" s="18">
        <v>7021.866</v>
      </c>
      <c r="N117" s="18"/>
      <c r="O117" s="18">
        <v>17581.021000000001</v>
      </c>
      <c r="P117" s="39" t="s">
        <v>249</v>
      </c>
    </row>
    <row r="118" spans="1:16" x14ac:dyDescent="0.25">
      <c r="A118" s="3"/>
      <c r="B118" s="2" t="s">
        <v>3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24"/>
      <c r="M118" s="24"/>
      <c r="N118" s="24"/>
      <c r="O118" s="24"/>
      <c r="P118" s="16"/>
    </row>
    <row r="119" spans="1:16" ht="51.75" customHeight="1" x14ac:dyDescent="0.25">
      <c r="A119" s="3">
        <f>A117+1</f>
        <v>111</v>
      </c>
      <c r="B119" s="23" t="s">
        <v>13</v>
      </c>
      <c r="C119" s="10">
        <v>1</v>
      </c>
      <c r="D119" s="16"/>
      <c r="E119" s="16" t="s">
        <v>106</v>
      </c>
      <c r="F119" s="16"/>
      <c r="G119" s="16"/>
      <c r="H119" s="16"/>
      <c r="I119" s="16"/>
      <c r="J119" s="16"/>
      <c r="K119" s="24" t="s">
        <v>106</v>
      </c>
      <c r="L119" s="25"/>
      <c r="M119" s="18">
        <v>500</v>
      </c>
      <c r="N119" s="18"/>
      <c r="O119" s="18">
        <f>M119</f>
        <v>500</v>
      </c>
      <c r="P119" s="94" t="s">
        <v>107</v>
      </c>
    </row>
    <row r="120" spans="1:16" ht="78" customHeight="1" x14ac:dyDescent="0.25">
      <c r="A120" s="3">
        <f t="shared" si="3"/>
        <v>112</v>
      </c>
      <c r="B120" s="10" t="s">
        <v>14</v>
      </c>
      <c r="C120" s="10">
        <v>1</v>
      </c>
      <c r="D120" s="16"/>
      <c r="E120" s="16" t="s">
        <v>106</v>
      </c>
      <c r="F120" s="16"/>
      <c r="G120" s="16"/>
      <c r="H120" s="16"/>
      <c r="I120" s="16"/>
      <c r="J120" s="16"/>
      <c r="K120" s="24" t="s">
        <v>106</v>
      </c>
      <c r="L120" s="25"/>
      <c r="M120" s="18">
        <v>700</v>
      </c>
      <c r="N120" s="18"/>
      <c r="O120" s="18">
        <f>M120</f>
        <v>700</v>
      </c>
      <c r="P120" s="95"/>
    </row>
    <row r="121" spans="1:16" ht="54" customHeight="1" x14ac:dyDescent="0.25">
      <c r="A121" s="3">
        <f t="shared" si="3"/>
        <v>113</v>
      </c>
      <c r="B121" s="34" t="s">
        <v>154</v>
      </c>
      <c r="C121" s="10">
        <v>1</v>
      </c>
      <c r="D121" s="16"/>
      <c r="E121" s="16" t="s">
        <v>106</v>
      </c>
      <c r="F121" s="16"/>
      <c r="G121" s="16"/>
      <c r="H121" s="16"/>
      <c r="I121" s="16"/>
      <c r="J121" s="16"/>
      <c r="K121" s="24" t="s">
        <v>106</v>
      </c>
      <c r="L121" s="25"/>
      <c r="M121" s="18">
        <v>5967.9129999999996</v>
      </c>
      <c r="N121" s="18"/>
      <c r="O121" s="18">
        <f>L121+M121</f>
        <v>5967.9129999999996</v>
      </c>
      <c r="P121" s="21" t="s">
        <v>108</v>
      </c>
    </row>
    <row r="122" spans="1:16" ht="21" customHeight="1" x14ac:dyDescent="0.25">
      <c r="A122" s="3">
        <f t="shared" si="3"/>
        <v>114</v>
      </c>
      <c r="B122" s="23" t="s">
        <v>153</v>
      </c>
      <c r="C122" s="16">
        <v>1</v>
      </c>
      <c r="D122" s="16"/>
      <c r="E122" s="16"/>
      <c r="F122" s="16" t="s">
        <v>106</v>
      </c>
      <c r="G122" s="16"/>
      <c r="H122" s="16"/>
      <c r="I122" s="16"/>
      <c r="J122" s="16"/>
      <c r="K122" s="16" t="s">
        <v>106</v>
      </c>
      <c r="L122" s="16"/>
      <c r="M122" s="3">
        <v>1019.1660000000001</v>
      </c>
      <c r="N122" s="3"/>
      <c r="O122" s="3">
        <f>M122</f>
        <v>1019.1660000000001</v>
      </c>
      <c r="P122" s="94" t="s">
        <v>107</v>
      </c>
    </row>
    <row r="123" spans="1:16" ht="52.5" customHeight="1" x14ac:dyDescent="0.25">
      <c r="A123" s="3">
        <f t="shared" si="3"/>
        <v>115</v>
      </c>
      <c r="B123" s="34" t="s">
        <v>149</v>
      </c>
      <c r="C123" s="16">
        <v>1</v>
      </c>
      <c r="D123" s="16"/>
      <c r="E123" s="16"/>
      <c r="F123" s="16" t="s">
        <v>106</v>
      </c>
      <c r="G123" s="16"/>
      <c r="H123" s="16"/>
      <c r="I123" s="16"/>
      <c r="J123" s="16"/>
      <c r="K123" s="16" t="s">
        <v>106</v>
      </c>
      <c r="L123" s="16"/>
      <c r="M123" s="3">
        <v>3789.6239999999998</v>
      </c>
      <c r="N123" s="3"/>
      <c r="O123" s="3">
        <f>L123+M123</f>
        <v>3789.6239999999998</v>
      </c>
      <c r="P123" s="96"/>
    </row>
    <row r="124" spans="1:16" ht="52.5" customHeight="1" x14ac:dyDescent="0.25">
      <c r="A124" s="3">
        <f t="shared" si="3"/>
        <v>116</v>
      </c>
      <c r="B124" s="23" t="s">
        <v>50</v>
      </c>
      <c r="C124" s="16">
        <v>1</v>
      </c>
      <c r="D124" s="16"/>
      <c r="E124" s="16"/>
      <c r="F124" s="16" t="s">
        <v>106</v>
      </c>
      <c r="G124" s="16"/>
      <c r="H124" s="16"/>
      <c r="I124" s="16" t="s">
        <v>106</v>
      </c>
      <c r="J124" s="16"/>
      <c r="K124" s="16" t="s">
        <v>106</v>
      </c>
      <c r="L124" s="16"/>
      <c r="M124" s="18">
        <v>60</v>
      </c>
      <c r="N124" s="18"/>
      <c r="O124" s="18">
        <f>M124</f>
        <v>60</v>
      </c>
      <c r="P124" s="94" t="s">
        <v>173</v>
      </c>
    </row>
    <row r="125" spans="1:16" ht="52.5" customHeight="1" x14ac:dyDescent="0.25">
      <c r="A125" s="3">
        <f t="shared" si="3"/>
        <v>117</v>
      </c>
      <c r="B125" s="23" t="s">
        <v>256</v>
      </c>
      <c r="C125" s="16">
        <v>1</v>
      </c>
      <c r="D125" s="16"/>
      <c r="E125" s="16"/>
      <c r="F125" s="16" t="s">
        <v>106</v>
      </c>
      <c r="G125" s="16"/>
      <c r="H125" s="16"/>
      <c r="I125" s="16" t="s">
        <v>106</v>
      </c>
      <c r="J125" s="16"/>
      <c r="K125" s="16" t="s">
        <v>106</v>
      </c>
      <c r="L125" s="16"/>
      <c r="M125" s="18">
        <v>1490</v>
      </c>
      <c r="N125" s="18"/>
      <c r="O125" s="18">
        <v>1490</v>
      </c>
      <c r="P125" s="95"/>
    </row>
    <row r="126" spans="1:16" ht="52.5" customHeight="1" x14ac:dyDescent="0.25">
      <c r="A126" s="3">
        <f t="shared" si="3"/>
        <v>118</v>
      </c>
      <c r="B126" s="23" t="s">
        <v>51</v>
      </c>
      <c r="C126" s="16">
        <v>1</v>
      </c>
      <c r="D126" s="16"/>
      <c r="E126" s="16"/>
      <c r="F126" s="16" t="s">
        <v>106</v>
      </c>
      <c r="G126" s="16"/>
      <c r="H126" s="16"/>
      <c r="I126" s="16" t="s">
        <v>106</v>
      </c>
      <c r="J126" s="16"/>
      <c r="K126" s="16" t="s">
        <v>106</v>
      </c>
      <c r="L126" s="16"/>
      <c r="M126" s="18">
        <v>1200</v>
      </c>
      <c r="N126" s="18"/>
      <c r="O126" s="18">
        <f>M126</f>
        <v>1200</v>
      </c>
      <c r="P126" s="95"/>
    </row>
    <row r="127" spans="1:16" ht="52.5" customHeight="1" x14ac:dyDescent="0.25">
      <c r="A127" s="3">
        <f t="shared" si="3"/>
        <v>119</v>
      </c>
      <c r="B127" s="23" t="s">
        <v>52</v>
      </c>
      <c r="C127" s="16">
        <v>1</v>
      </c>
      <c r="D127" s="16"/>
      <c r="E127" s="16"/>
      <c r="F127" s="16" t="s">
        <v>106</v>
      </c>
      <c r="G127" s="16"/>
      <c r="H127" s="16"/>
      <c r="I127" s="16" t="s">
        <v>106</v>
      </c>
      <c r="J127" s="16"/>
      <c r="K127" s="16" t="s">
        <v>106</v>
      </c>
      <c r="L127" s="16"/>
      <c r="M127" s="18">
        <v>1200</v>
      </c>
      <c r="N127" s="18"/>
      <c r="O127" s="18">
        <f>M127</f>
        <v>1200</v>
      </c>
      <c r="P127" s="96"/>
    </row>
    <row r="128" spans="1:16" ht="52.5" customHeight="1" x14ac:dyDescent="0.25">
      <c r="A128" s="3">
        <f t="shared" si="3"/>
        <v>120</v>
      </c>
      <c r="B128" s="23" t="s">
        <v>257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8">
        <v>1490</v>
      </c>
      <c r="N128" s="18"/>
      <c r="O128" s="18">
        <f>M128</f>
        <v>1490</v>
      </c>
      <c r="P128" s="40"/>
    </row>
    <row r="129" spans="1:16" ht="52.5" customHeight="1" x14ac:dyDescent="0.25">
      <c r="A129" s="3">
        <f t="shared" si="3"/>
        <v>121</v>
      </c>
      <c r="B129" s="23" t="s">
        <v>137</v>
      </c>
      <c r="C129" s="16">
        <v>1</v>
      </c>
      <c r="D129" s="16"/>
      <c r="E129" s="16"/>
      <c r="F129" s="16" t="s">
        <v>106</v>
      </c>
      <c r="G129" s="16"/>
      <c r="H129" s="16"/>
      <c r="I129" s="16"/>
      <c r="J129" s="16"/>
      <c r="K129" s="16" t="s">
        <v>106</v>
      </c>
      <c r="L129" s="16"/>
      <c r="M129" s="18">
        <v>170</v>
      </c>
      <c r="N129" s="18"/>
      <c r="O129" s="18">
        <v>170</v>
      </c>
      <c r="P129" s="43" t="s">
        <v>107</v>
      </c>
    </row>
    <row r="130" spans="1:16" ht="17.25" customHeight="1" x14ac:dyDescent="0.25">
      <c r="A130" s="3"/>
      <c r="B130" s="12" t="s">
        <v>17</v>
      </c>
      <c r="C130" s="91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3"/>
    </row>
    <row r="131" spans="1:16" ht="78.75" customHeight="1" x14ac:dyDescent="0.25">
      <c r="A131" s="3">
        <f>A129+1</f>
        <v>122</v>
      </c>
      <c r="B131" s="34" t="s">
        <v>152</v>
      </c>
      <c r="C131" s="16">
        <v>1</v>
      </c>
      <c r="D131" s="16"/>
      <c r="E131" s="16"/>
      <c r="F131" s="16" t="s">
        <v>106</v>
      </c>
      <c r="G131" s="16"/>
      <c r="H131" s="16"/>
      <c r="I131" s="16"/>
      <c r="J131" s="16"/>
      <c r="K131" s="16" t="s">
        <v>106</v>
      </c>
      <c r="L131" s="3"/>
      <c r="M131" s="18">
        <v>2100.3290000000002</v>
      </c>
      <c r="N131" s="18"/>
      <c r="O131" s="18">
        <f>M131</f>
        <v>2100.3290000000002</v>
      </c>
      <c r="P131" s="21" t="s">
        <v>173</v>
      </c>
    </row>
    <row r="132" spans="1:16" ht="38.25" customHeight="1" x14ac:dyDescent="0.25">
      <c r="A132" s="3">
        <f t="shared" si="3"/>
        <v>123</v>
      </c>
      <c r="B132" s="34" t="s">
        <v>156</v>
      </c>
      <c r="C132" s="16">
        <v>1</v>
      </c>
      <c r="D132" s="16"/>
      <c r="E132" s="16"/>
      <c r="F132" s="16" t="s">
        <v>106</v>
      </c>
      <c r="G132" s="16"/>
      <c r="H132" s="16"/>
      <c r="I132" s="16"/>
      <c r="J132" s="16"/>
      <c r="K132" s="16" t="s">
        <v>106</v>
      </c>
      <c r="L132" s="3">
        <v>5879.0640000000003</v>
      </c>
      <c r="M132" s="18">
        <v>309.42</v>
      </c>
      <c r="N132" s="18"/>
      <c r="O132" s="18">
        <f>L132+M132</f>
        <v>6188.4840000000004</v>
      </c>
      <c r="P132" s="88" t="s">
        <v>107</v>
      </c>
    </row>
    <row r="133" spans="1:16" ht="52.5" customHeight="1" x14ac:dyDescent="0.25">
      <c r="A133" s="3">
        <f t="shared" si="3"/>
        <v>124</v>
      </c>
      <c r="B133" s="34" t="s">
        <v>155</v>
      </c>
      <c r="C133" s="16">
        <v>1</v>
      </c>
      <c r="D133" s="16"/>
      <c r="E133" s="16"/>
      <c r="F133" s="16" t="s">
        <v>106</v>
      </c>
      <c r="G133" s="16"/>
      <c r="H133" s="16"/>
      <c r="I133" s="16"/>
      <c r="J133" s="16"/>
      <c r="K133" s="16" t="s">
        <v>106</v>
      </c>
      <c r="L133" s="3">
        <f>O133-M133</f>
        <v>8183.268</v>
      </c>
      <c r="M133" s="18">
        <f>ROUND(O133*0.1,3)</f>
        <v>909.25199999999995</v>
      </c>
      <c r="N133" s="18"/>
      <c r="O133" s="18">
        <v>9092.52</v>
      </c>
      <c r="P133" s="89"/>
    </row>
    <row r="134" spans="1:16" s="4" customFormat="1" ht="38.25" x14ac:dyDescent="0.25">
      <c r="A134" s="3">
        <f t="shared" si="3"/>
        <v>125</v>
      </c>
      <c r="B134" s="23" t="s">
        <v>124</v>
      </c>
      <c r="C134" s="16">
        <v>1</v>
      </c>
      <c r="D134" s="16"/>
      <c r="E134" s="16"/>
      <c r="F134" s="16" t="s">
        <v>106</v>
      </c>
      <c r="G134" s="16"/>
      <c r="H134" s="16"/>
      <c r="I134" s="16"/>
      <c r="J134" s="16"/>
      <c r="K134" s="16" t="s">
        <v>106</v>
      </c>
      <c r="L134" s="3"/>
      <c r="M134" s="18">
        <v>2886</v>
      </c>
      <c r="N134" s="18"/>
      <c r="O134" s="18">
        <f>M134</f>
        <v>2886</v>
      </c>
      <c r="P134" s="89"/>
    </row>
    <row r="135" spans="1:16" ht="51" x14ac:dyDescent="0.25">
      <c r="A135" s="3">
        <f t="shared" si="3"/>
        <v>126</v>
      </c>
      <c r="B135" s="23" t="s">
        <v>125</v>
      </c>
      <c r="C135" s="16">
        <v>1</v>
      </c>
      <c r="D135" s="16"/>
      <c r="E135" s="16"/>
      <c r="F135" s="16" t="s">
        <v>106</v>
      </c>
      <c r="G135" s="16"/>
      <c r="H135" s="16"/>
      <c r="I135" s="16"/>
      <c r="J135" s="16"/>
      <c r="K135" s="16" t="s">
        <v>106</v>
      </c>
      <c r="L135" s="3"/>
      <c r="M135" s="18">
        <v>1440</v>
      </c>
      <c r="N135" s="18"/>
      <c r="O135" s="18">
        <f t="shared" ref="O135:O144" si="5">M135</f>
        <v>1440</v>
      </c>
      <c r="P135" s="89"/>
    </row>
    <row r="136" spans="1:16" ht="38.25" x14ac:dyDescent="0.25">
      <c r="A136" s="3">
        <f t="shared" si="3"/>
        <v>127</v>
      </c>
      <c r="B136" s="23" t="s">
        <v>126</v>
      </c>
      <c r="C136" s="16">
        <v>1</v>
      </c>
      <c r="D136" s="16"/>
      <c r="E136" s="16"/>
      <c r="F136" s="16" t="s">
        <v>106</v>
      </c>
      <c r="G136" s="16"/>
      <c r="H136" s="16"/>
      <c r="I136" s="16"/>
      <c r="J136" s="16"/>
      <c r="K136" s="16" t="s">
        <v>106</v>
      </c>
      <c r="L136" s="3"/>
      <c r="M136" s="18">
        <v>527</v>
      </c>
      <c r="N136" s="18"/>
      <c r="O136" s="18">
        <f t="shared" si="5"/>
        <v>527</v>
      </c>
      <c r="P136" s="90"/>
    </row>
    <row r="137" spans="1:16" ht="79.5" customHeight="1" x14ac:dyDescent="0.25">
      <c r="A137" s="3">
        <f t="shared" si="3"/>
        <v>128</v>
      </c>
      <c r="B137" s="23" t="s">
        <v>127</v>
      </c>
      <c r="C137" s="16">
        <v>1</v>
      </c>
      <c r="D137" s="16"/>
      <c r="E137" s="16"/>
      <c r="F137" s="16" t="s">
        <v>106</v>
      </c>
      <c r="G137" s="16"/>
      <c r="H137" s="16"/>
      <c r="I137" s="16"/>
      <c r="J137" s="16"/>
      <c r="K137" s="16" t="s">
        <v>106</v>
      </c>
      <c r="L137" s="3"/>
      <c r="M137" s="18">
        <v>1390</v>
      </c>
      <c r="N137" s="18"/>
      <c r="O137" s="18">
        <f t="shared" si="5"/>
        <v>1390</v>
      </c>
      <c r="P137" s="32" t="s">
        <v>173</v>
      </c>
    </row>
    <row r="138" spans="1:16" ht="51.75" x14ac:dyDescent="0.25">
      <c r="A138" s="3">
        <f t="shared" si="3"/>
        <v>129</v>
      </c>
      <c r="B138" s="23" t="s">
        <v>128</v>
      </c>
      <c r="C138" s="16">
        <v>1</v>
      </c>
      <c r="D138" s="16"/>
      <c r="E138" s="16"/>
      <c r="F138" s="16" t="s">
        <v>106</v>
      </c>
      <c r="G138" s="16"/>
      <c r="H138" s="16"/>
      <c r="I138" s="16"/>
      <c r="J138" s="16"/>
      <c r="K138" s="16" t="s">
        <v>106</v>
      </c>
      <c r="L138" s="3"/>
      <c r="M138" s="18">
        <v>1030</v>
      </c>
      <c r="N138" s="18"/>
      <c r="O138" s="18">
        <f t="shared" si="5"/>
        <v>1030</v>
      </c>
      <c r="P138" s="32" t="s">
        <v>107</v>
      </c>
    </row>
    <row r="139" spans="1:16" ht="38.25" x14ac:dyDescent="0.25">
      <c r="A139" s="3">
        <f t="shared" si="3"/>
        <v>130</v>
      </c>
      <c r="B139" s="23" t="s">
        <v>129</v>
      </c>
      <c r="C139" s="16">
        <v>1</v>
      </c>
      <c r="D139" s="16"/>
      <c r="E139" s="16"/>
      <c r="F139" s="16" t="s">
        <v>106</v>
      </c>
      <c r="G139" s="16"/>
      <c r="H139" s="16"/>
      <c r="I139" s="16"/>
      <c r="J139" s="16"/>
      <c r="K139" s="16" t="s">
        <v>106</v>
      </c>
      <c r="L139" s="3"/>
      <c r="M139" s="18">
        <v>680</v>
      </c>
      <c r="N139" s="18"/>
      <c r="O139" s="18">
        <f t="shared" si="5"/>
        <v>680</v>
      </c>
      <c r="P139" s="97" t="s">
        <v>173</v>
      </c>
    </row>
    <row r="140" spans="1:16" ht="38.25" x14ac:dyDescent="0.25">
      <c r="A140" s="3">
        <f t="shared" si="3"/>
        <v>131</v>
      </c>
      <c r="B140" s="23" t="s">
        <v>130</v>
      </c>
      <c r="C140" s="16">
        <v>1</v>
      </c>
      <c r="D140" s="16"/>
      <c r="E140" s="16" t="s">
        <v>106</v>
      </c>
      <c r="F140" s="16"/>
      <c r="G140" s="16"/>
      <c r="H140" s="16"/>
      <c r="I140" s="16"/>
      <c r="J140" s="16"/>
      <c r="K140" s="16" t="s">
        <v>106</v>
      </c>
      <c r="L140" s="3"/>
      <c r="M140" s="18">
        <v>2657</v>
      </c>
      <c r="N140" s="18"/>
      <c r="O140" s="18">
        <f t="shared" si="5"/>
        <v>2657</v>
      </c>
      <c r="P140" s="98"/>
    </row>
    <row r="141" spans="1:16" ht="38.25" x14ac:dyDescent="0.25">
      <c r="A141" s="3">
        <f t="shared" si="3"/>
        <v>132</v>
      </c>
      <c r="B141" s="10" t="s">
        <v>131</v>
      </c>
      <c r="C141" s="16">
        <v>1</v>
      </c>
      <c r="D141" s="16"/>
      <c r="E141" s="16" t="s">
        <v>106</v>
      </c>
      <c r="F141" s="16"/>
      <c r="G141" s="16"/>
      <c r="H141" s="16"/>
      <c r="I141" s="16"/>
      <c r="J141" s="16"/>
      <c r="K141" s="16" t="s">
        <v>106</v>
      </c>
      <c r="L141" s="3"/>
      <c r="M141" s="18">
        <v>380</v>
      </c>
      <c r="N141" s="18"/>
      <c r="O141" s="18">
        <f t="shared" si="5"/>
        <v>380</v>
      </c>
      <c r="P141" s="97" t="s">
        <v>107</v>
      </c>
    </row>
    <row r="142" spans="1:16" ht="25.5" x14ac:dyDescent="0.25">
      <c r="A142" s="3">
        <f t="shared" si="3"/>
        <v>133</v>
      </c>
      <c r="B142" s="10" t="s">
        <v>143</v>
      </c>
      <c r="C142" s="16">
        <v>1</v>
      </c>
      <c r="D142" s="16"/>
      <c r="E142" s="16"/>
      <c r="F142" s="16" t="s">
        <v>106</v>
      </c>
      <c r="G142" s="16"/>
      <c r="H142" s="16"/>
      <c r="I142" s="16"/>
      <c r="J142" s="16"/>
      <c r="K142" s="16" t="s">
        <v>106</v>
      </c>
      <c r="L142" s="3"/>
      <c r="M142" s="18">
        <v>1162.3</v>
      </c>
      <c r="N142" s="18"/>
      <c r="O142" s="18">
        <f t="shared" si="5"/>
        <v>1162.3</v>
      </c>
      <c r="P142" s="98"/>
    </row>
    <row r="143" spans="1:16" ht="25.5" x14ac:dyDescent="0.25">
      <c r="A143" s="3"/>
      <c r="B143" s="31" t="s">
        <v>157</v>
      </c>
      <c r="C143" s="91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3"/>
    </row>
    <row r="144" spans="1:16" ht="51.75" x14ac:dyDescent="0.25">
      <c r="A144" s="3">
        <f>A142+1</f>
        <v>134</v>
      </c>
      <c r="B144" s="10" t="s">
        <v>133</v>
      </c>
      <c r="C144" s="16">
        <v>2</v>
      </c>
      <c r="D144" s="16"/>
      <c r="E144" s="16"/>
      <c r="F144" s="16" t="s">
        <v>106</v>
      </c>
      <c r="G144" s="16"/>
      <c r="H144" s="16"/>
      <c r="I144" s="16"/>
      <c r="J144" s="16"/>
      <c r="K144" s="16" t="s">
        <v>106</v>
      </c>
      <c r="L144" s="3"/>
      <c r="M144" s="18">
        <v>475</v>
      </c>
      <c r="N144" s="18"/>
      <c r="O144" s="18">
        <f t="shared" si="5"/>
        <v>475</v>
      </c>
      <c r="P144" s="32" t="s">
        <v>107</v>
      </c>
    </row>
    <row r="145" spans="1:16" x14ac:dyDescent="0.25">
      <c r="A145" s="3"/>
      <c r="B145" s="31" t="s">
        <v>135</v>
      </c>
      <c r="C145" s="91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</row>
    <row r="146" spans="1:16" ht="51.75" customHeight="1" x14ac:dyDescent="0.25">
      <c r="A146" s="3">
        <f>A144+1</f>
        <v>135</v>
      </c>
      <c r="B146" s="10" t="s">
        <v>255</v>
      </c>
      <c r="C146" s="16">
        <v>1</v>
      </c>
      <c r="D146" s="16"/>
      <c r="E146" s="16" t="s">
        <v>106</v>
      </c>
      <c r="F146" s="16"/>
      <c r="G146" s="16"/>
      <c r="H146" s="16"/>
      <c r="I146" s="16"/>
      <c r="J146" s="16"/>
      <c r="K146" s="16" t="s">
        <v>106</v>
      </c>
      <c r="L146" s="3"/>
      <c r="M146" s="18">
        <v>50</v>
      </c>
      <c r="N146" s="18"/>
      <c r="O146" s="18">
        <v>50</v>
      </c>
      <c r="P146" s="88" t="s">
        <v>107</v>
      </c>
    </row>
    <row r="147" spans="1:16" ht="38.25" x14ac:dyDescent="0.25">
      <c r="A147" s="3">
        <f>A146+1</f>
        <v>136</v>
      </c>
      <c r="B147" s="10" t="s">
        <v>262</v>
      </c>
      <c r="C147" s="16">
        <v>1</v>
      </c>
      <c r="D147" s="16"/>
      <c r="E147" s="16"/>
      <c r="F147" s="16" t="s">
        <v>106</v>
      </c>
      <c r="G147" s="16"/>
      <c r="H147" s="16"/>
      <c r="I147" s="16"/>
      <c r="J147" s="16"/>
      <c r="K147" s="16" t="s">
        <v>106</v>
      </c>
      <c r="L147" s="3"/>
      <c r="M147" s="18">
        <v>150</v>
      </c>
      <c r="N147" s="18"/>
      <c r="O147" s="18">
        <f>M147</f>
        <v>150</v>
      </c>
      <c r="P147" s="90"/>
    </row>
    <row r="148" spans="1:16" ht="25.5" x14ac:dyDescent="0.25">
      <c r="A148" s="3"/>
      <c r="B148" s="31" t="s">
        <v>146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3"/>
      <c r="M148" s="18"/>
      <c r="N148" s="18"/>
      <c r="O148" s="18"/>
      <c r="P148" s="16"/>
    </row>
    <row r="149" spans="1:16" ht="51.75" x14ac:dyDescent="0.25">
      <c r="A149" s="3">
        <f>A147+1</f>
        <v>137</v>
      </c>
      <c r="B149" s="10" t="s">
        <v>150</v>
      </c>
      <c r="C149" s="16">
        <v>1</v>
      </c>
      <c r="D149" s="16"/>
      <c r="E149" s="16"/>
      <c r="F149" s="16" t="s">
        <v>106</v>
      </c>
      <c r="G149" s="16"/>
      <c r="H149" s="16"/>
      <c r="I149" s="16"/>
      <c r="J149" s="16"/>
      <c r="K149" s="16" t="s">
        <v>106</v>
      </c>
      <c r="L149" s="3"/>
      <c r="M149" s="18">
        <v>3000</v>
      </c>
      <c r="N149" s="18"/>
      <c r="O149" s="18">
        <f>M149</f>
        <v>3000</v>
      </c>
      <c r="P149" s="1" t="s">
        <v>107</v>
      </c>
    </row>
    <row r="150" spans="1:16" x14ac:dyDescent="0.25">
      <c r="A150" s="3"/>
      <c r="B150" s="31" t="s">
        <v>260</v>
      </c>
      <c r="C150" s="53"/>
      <c r="D150" s="54"/>
      <c r="E150" s="54"/>
      <c r="F150" s="54"/>
      <c r="G150" s="54"/>
      <c r="H150" s="54"/>
      <c r="I150" s="54"/>
      <c r="J150" s="54"/>
      <c r="K150" s="54"/>
      <c r="L150" s="56"/>
      <c r="M150" s="55"/>
      <c r="N150" s="55"/>
      <c r="O150" s="55"/>
      <c r="P150" s="27"/>
    </row>
    <row r="151" spans="1:16" ht="63.75" x14ac:dyDescent="0.25">
      <c r="A151" s="3">
        <f>A149+1</f>
        <v>138</v>
      </c>
      <c r="B151" s="10" t="s">
        <v>261</v>
      </c>
      <c r="C151" s="16">
        <v>1</v>
      </c>
      <c r="D151" s="16"/>
      <c r="E151" s="16"/>
      <c r="F151" s="16" t="s">
        <v>106</v>
      </c>
      <c r="G151" s="16"/>
      <c r="H151" s="16"/>
      <c r="I151" s="16"/>
      <c r="J151" s="16"/>
      <c r="K151" s="16" t="s">
        <v>106</v>
      </c>
      <c r="L151" s="3"/>
      <c r="M151" s="18">
        <v>690</v>
      </c>
      <c r="N151" s="18"/>
      <c r="O151" s="18">
        <f>M151</f>
        <v>690</v>
      </c>
      <c r="P151" s="1" t="s">
        <v>107</v>
      </c>
    </row>
    <row r="152" spans="1:16" ht="25.5" x14ac:dyDescent="0.25">
      <c r="A152" s="16"/>
      <c r="B152" s="31" t="s">
        <v>158</v>
      </c>
      <c r="C152" s="91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3"/>
    </row>
    <row r="153" spans="1:16" ht="51.75" customHeight="1" x14ac:dyDescent="0.25">
      <c r="A153" s="3">
        <f>A151+1</f>
        <v>139</v>
      </c>
      <c r="B153" s="10" t="s">
        <v>159</v>
      </c>
      <c r="C153" s="16">
        <v>1</v>
      </c>
      <c r="D153" s="16"/>
      <c r="E153" s="16" t="s">
        <v>106</v>
      </c>
      <c r="F153" s="16"/>
      <c r="G153" s="16"/>
      <c r="H153" s="16"/>
      <c r="I153" s="16"/>
      <c r="J153" s="16" t="s">
        <v>106</v>
      </c>
      <c r="K153" s="16"/>
      <c r="L153" s="16"/>
      <c r="M153" s="16"/>
      <c r="N153" s="3">
        <f>O153</f>
        <v>2716.681</v>
      </c>
      <c r="O153" s="3">
        <v>2716.681</v>
      </c>
      <c r="P153" s="88" t="s">
        <v>174</v>
      </c>
    </row>
    <row r="154" spans="1:16" ht="44.25" customHeight="1" x14ac:dyDescent="0.25">
      <c r="A154" s="3">
        <f>A153+1</f>
        <v>140</v>
      </c>
      <c r="B154" s="10" t="s">
        <v>160</v>
      </c>
      <c r="C154" s="16">
        <v>1</v>
      </c>
      <c r="D154" s="16" t="s">
        <v>106</v>
      </c>
      <c r="E154" s="16"/>
      <c r="F154" s="16"/>
      <c r="G154" s="16"/>
      <c r="H154" s="16"/>
      <c r="I154" s="16"/>
      <c r="J154" s="16" t="s">
        <v>106</v>
      </c>
      <c r="K154" s="16"/>
      <c r="L154" s="16"/>
      <c r="M154" s="16"/>
      <c r="N154" s="3">
        <f t="shared" ref="N154:N160" si="6">O154</f>
        <v>3734.22</v>
      </c>
      <c r="O154" s="3">
        <v>3734.22</v>
      </c>
      <c r="P154" s="89"/>
    </row>
    <row r="155" spans="1:16" ht="25.5" x14ac:dyDescent="0.25">
      <c r="A155" s="3">
        <f t="shared" ref="A155:A160" si="7">A154+1</f>
        <v>141</v>
      </c>
      <c r="B155" s="10" t="s">
        <v>161</v>
      </c>
      <c r="C155" s="16">
        <v>1</v>
      </c>
      <c r="D155" s="16"/>
      <c r="E155" s="16" t="s">
        <v>106</v>
      </c>
      <c r="F155" s="16"/>
      <c r="G155" s="16"/>
      <c r="H155" s="16"/>
      <c r="I155" s="16"/>
      <c r="J155" s="16" t="s">
        <v>106</v>
      </c>
      <c r="K155" s="16"/>
      <c r="L155" s="16"/>
      <c r="M155" s="16"/>
      <c r="N155" s="3">
        <f t="shared" si="6"/>
        <v>3080.38</v>
      </c>
      <c r="O155" s="3">
        <v>3080.38</v>
      </c>
      <c r="P155" s="89"/>
    </row>
    <row r="156" spans="1:16" ht="25.5" x14ac:dyDescent="0.25">
      <c r="A156" s="3">
        <f t="shared" si="7"/>
        <v>142</v>
      </c>
      <c r="B156" s="10" t="s">
        <v>165</v>
      </c>
      <c r="C156" s="16">
        <v>1</v>
      </c>
      <c r="D156" s="16" t="s">
        <v>106</v>
      </c>
      <c r="E156" s="16"/>
      <c r="F156" s="16"/>
      <c r="G156" s="16"/>
      <c r="H156" s="16"/>
      <c r="I156" s="16"/>
      <c r="J156" s="16" t="s">
        <v>106</v>
      </c>
      <c r="K156" s="16"/>
      <c r="L156" s="16"/>
      <c r="M156" s="16"/>
      <c r="N156" s="3">
        <f t="shared" si="6"/>
        <v>3294.3530000000001</v>
      </c>
      <c r="O156" s="3">
        <v>3294.3530000000001</v>
      </c>
      <c r="P156" s="89"/>
    </row>
    <row r="157" spans="1:16" ht="25.5" x14ac:dyDescent="0.25">
      <c r="A157" s="3">
        <f t="shared" si="7"/>
        <v>143</v>
      </c>
      <c r="B157" s="10" t="s">
        <v>162</v>
      </c>
      <c r="C157" s="16">
        <v>1</v>
      </c>
      <c r="D157" s="16" t="s">
        <v>106</v>
      </c>
      <c r="E157" s="16"/>
      <c r="F157" s="16"/>
      <c r="G157" s="16"/>
      <c r="H157" s="16"/>
      <c r="I157" s="16"/>
      <c r="J157" s="16" t="s">
        <v>106</v>
      </c>
      <c r="K157" s="16"/>
      <c r="L157" s="16"/>
      <c r="M157" s="16"/>
      <c r="N157" s="3">
        <f t="shared" si="6"/>
        <v>3758.3290000000002</v>
      </c>
      <c r="O157" s="3">
        <v>3758.3290000000002</v>
      </c>
      <c r="P157" s="89"/>
    </row>
    <row r="158" spans="1:16" ht="38.25" x14ac:dyDescent="0.25">
      <c r="A158" s="3">
        <f t="shared" si="7"/>
        <v>144</v>
      </c>
      <c r="B158" s="10" t="s">
        <v>163</v>
      </c>
      <c r="C158" s="16">
        <v>1</v>
      </c>
      <c r="D158" s="16" t="s">
        <v>106</v>
      </c>
      <c r="E158" s="16"/>
      <c r="F158" s="16"/>
      <c r="G158" s="16"/>
      <c r="H158" s="16"/>
      <c r="I158" s="16"/>
      <c r="J158" s="16" t="s">
        <v>106</v>
      </c>
      <c r="K158" s="16"/>
      <c r="L158" s="16"/>
      <c r="M158" s="16"/>
      <c r="N158" s="3">
        <f t="shared" si="6"/>
        <v>3734.7289999999998</v>
      </c>
      <c r="O158" s="3">
        <v>3734.7289999999998</v>
      </c>
      <c r="P158" s="89"/>
    </row>
    <row r="159" spans="1:16" ht="25.5" x14ac:dyDescent="0.25">
      <c r="A159" s="3">
        <f t="shared" si="7"/>
        <v>145</v>
      </c>
      <c r="B159" s="10" t="s">
        <v>164</v>
      </c>
      <c r="C159" s="16">
        <v>1</v>
      </c>
      <c r="D159" s="16"/>
      <c r="E159" s="16"/>
      <c r="F159" s="16" t="s">
        <v>106</v>
      </c>
      <c r="G159" s="16"/>
      <c r="H159" s="16"/>
      <c r="I159" s="16"/>
      <c r="J159" s="16" t="s">
        <v>106</v>
      </c>
      <c r="K159" s="16"/>
      <c r="L159" s="16"/>
      <c r="M159" s="16"/>
      <c r="N159" s="3">
        <f t="shared" si="6"/>
        <v>2113.06</v>
      </c>
      <c r="O159" s="3">
        <v>2113.06</v>
      </c>
      <c r="P159" s="89"/>
    </row>
    <row r="160" spans="1:16" ht="31.5" customHeight="1" x14ac:dyDescent="0.25">
      <c r="A160" s="3">
        <f t="shared" si="7"/>
        <v>146</v>
      </c>
      <c r="B160" s="10" t="s">
        <v>166</v>
      </c>
      <c r="C160" s="16">
        <v>1</v>
      </c>
      <c r="D160" s="16" t="s">
        <v>106</v>
      </c>
      <c r="E160" s="16"/>
      <c r="F160" s="16"/>
      <c r="G160" s="16"/>
      <c r="H160" s="16"/>
      <c r="I160" s="16"/>
      <c r="J160" s="16" t="s">
        <v>106</v>
      </c>
      <c r="K160" s="16"/>
      <c r="L160" s="16"/>
      <c r="M160" s="16"/>
      <c r="N160" s="3">
        <f t="shared" si="6"/>
        <v>3076.8580000000002</v>
      </c>
      <c r="O160" s="3">
        <v>3076.8580000000002</v>
      </c>
      <c r="P160" s="90"/>
    </row>
    <row r="161" spans="1:16" x14ac:dyDescent="0.25">
      <c r="A161" s="16"/>
      <c r="B161" s="10" t="s">
        <v>170</v>
      </c>
      <c r="C161" s="16"/>
      <c r="D161" s="16"/>
      <c r="E161" s="16"/>
      <c r="F161" s="16"/>
      <c r="G161" s="16"/>
      <c r="H161" s="16"/>
      <c r="I161" s="16"/>
      <c r="J161" s="16"/>
      <c r="K161" s="16"/>
      <c r="L161" s="18">
        <f>L114+L117+L132+L133</f>
        <v>42499.505999999994</v>
      </c>
      <c r="M161" s="18">
        <f>SUM(M5:M108)+SUM(M110:M112)+M114+M115+M117+SUM(M119:M129)+SUM(M131:M142)+M144+M146+M149+M147+M151</f>
        <v>185159.81400000001</v>
      </c>
      <c r="N161" s="18">
        <f>SUM(N153:N160)</f>
        <v>25508.61</v>
      </c>
      <c r="O161" s="18">
        <f>SUM(O5:O108)+SUM(O110:O112)+O114+O115+O117+SUM(O119:O129)+SUM(O131:O142)+O144+O146+O147+O149+SUM(O153:O160)+O151</f>
        <v>253167.93</v>
      </c>
      <c r="P161" s="3"/>
    </row>
    <row r="163" spans="1:16" x14ac:dyDescent="0.25">
      <c r="O163" s="52"/>
    </row>
    <row r="164" spans="1:16" x14ac:dyDescent="0.25">
      <c r="O164" s="52"/>
    </row>
    <row r="165" spans="1:16" x14ac:dyDescent="0.25">
      <c r="O165" s="52"/>
    </row>
    <row r="166" spans="1:16" x14ac:dyDescent="0.25">
      <c r="N166" s="51"/>
      <c r="O166" s="52"/>
    </row>
    <row r="167" spans="1:16" x14ac:dyDescent="0.25">
      <c r="N167" s="51"/>
      <c r="O167" s="52"/>
    </row>
    <row r="168" spans="1:16" x14ac:dyDescent="0.25">
      <c r="N168" s="51"/>
      <c r="O168" s="52"/>
    </row>
    <row r="169" spans="1:16" x14ac:dyDescent="0.25">
      <c r="N169" s="51"/>
      <c r="O169" s="52"/>
    </row>
    <row r="170" spans="1:16" x14ac:dyDescent="0.25">
      <c r="N170" s="51"/>
      <c r="O170" s="52"/>
    </row>
    <row r="171" spans="1:16" x14ac:dyDescent="0.25">
      <c r="N171" s="51"/>
      <c r="O171" s="52"/>
    </row>
    <row r="172" spans="1:16" x14ac:dyDescent="0.25">
      <c r="N172" s="51"/>
      <c r="O172" s="52"/>
    </row>
    <row r="173" spans="1:16" x14ac:dyDescent="0.25">
      <c r="N173" s="51"/>
      <c r="O173" s="52"/>
    </row>
    <row r="174" spans="1:16" x14ac:dyDescent="0.25">
      <c r="N174" s="51"/>
      <c r="O174" s="52"/>
    </row>
    <row r="175" spans="1:16" x14ac:dyDescent="0.25">
      <c r="N175" s="51"/>
      <c r="O175" s="52"/>
    </row>
    <row r="176" spans="1:16" x14ac:dyDescent="0.25">
      <c r="N176" s="51"/>
      <c r="O176" s="52"/>
    </row>
    <row r="177" spans="14:15" x14ac:dyDescent="0.25">
      <c r="N177" s="51"/>
    </row>
    <row r="178" spans="14:15" x14ac:dyDescent="0.25">
      <c r="O178" s="52"/>
    </row>
  </sheetData>
  <mergeCells count="22">
    <mergeCell ref="P114:P115"/>
    <mergeCell ref="L2:N2"/>
    <mergeCell ref="C116:P116"/>
    <mergeCell ref="C109:P109"/>
    <mergeCell ref="C4:P4"/>
    <mergeCell ref="A2:K2"/>
    <mergeCell ref="O2:O3"/>
    <mergeCell ref="P2:P3"/>
    <mergeCell ref="P5:P108"/>
    <mergeCell ref="P110:P112"/>
    <mergeCell ref="P153:P160"/>
    <mergeCell ref="C143:P143"/>
    <mergeCell ref="C145:P145"/>
    <mergeCell ref="C152:P152"/>
    <mergeCell ref="P119:P120"/>
    <mergeCell ref="P124:P127"/>
    <mergeCell ref="P122:P123"/>
    <mergeCell ref="P132:P136"/>
    <mergeCell ref="P139:P140"/>
    <mergeCell ref="P141:P142"/>
    <mergeCell ref="C130:P130"/>
    <mergeCell ref="P146:P147"/>
  </mergeCells>
  <pageMargins left="0.19685039370078741" right="0.19685039370078741" top="0.48" bottom="0.35" header="0.31496062992125984" footer="0.31496062992125984"/>
  <pageSetup paperSize="9" scale="97" orientation="landscape" r:id="rId1"/>
  <rowBreaks count="2" manualBreakCount="2">
    <brk id="105" max="15" man="1"/>
    <brk id="14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opLeftCell="A34" zoomScaleNormal="100" workbookViewId="0">
      <selection activeCell="D97" sqref="D97"/>
    </sheetView>
  </sheetViews>
  <sheetFormatPr defaultRowHeight="15" x14ac:dyDescent="0.25"/>
  <cols>
    <col min="1" max="1" width="30.5703125" style="46" customWidth="1"/>
    <col min="2" max="2" width="41.140625" style="46" customWidth="1"/>
    <col min="3" max="3" width="6.85546875" style="46" customWidth="1"/>
    <col min="4" max="4" width="8.85546875" style="46" customWidth="1"/>
    <col min="5" max="5" width="9.140625" style="46"/>
    <col min="6" max="6" width="12.5703125" style="46" bestFit="1" customWidth="1"/>
    <col min="7" max="16384" width="9.140625" style="46"/>
  </cols>
  <sheetData>
    <row r="1" spans="1:10" x14ac:dyDescent="0.25">
      <c r="A1" s="44" t="s">
        <v>176</v>
      </c>
      <c r="B1" s="45"/>
      <c r="C1" s="45"/>
      <c r="D1" s="45"/>
    </row>
    <row r="2" spans="1:10" ht="5.25" customHeight="1" x14ac:dyDescent="0.25">
      <c r="A2" s="45"/>
      <c r="B2" s="45"/>
      <c r="C2" s="45"/>
      <c r="D2" s="45"/>
    </row>
    <row r="3" spans="1:10" x14ac:dyDescent="0.25">
      <c r="A3" s="45"/>
      <c r="B3" s="44" t="s">
        <v>177</v>
      </c>
      <c r="C3" s="45"/>
      <c r="D3" s="45"/>
    </row>
    <row r="4" spans="1:10" s="85" customFormat="1" ht="26.25" customHeight="1" x14ac:dyDescent="0.2">
      <c r="A4" s="81" t="s">
        <v>178</v>
      </c>
      <c r="B4" s="81" t="s">
        <v>179</v>
      </c>
      <c r="C4" s="82" t="s">
        <v>180</v>
      </c>
      <c r="D4" s="82" t="s">
        <v>181</v>
      </c>
    </row>
    <row r="5" spans="1:10" s="48" customFormat="1" ht="15" customHeight="1" x14ac:dyDescent="0.2">
      <c r="A5" s="116" t="s">
        <v>182</v>
      </c>
      <c r="B5" s="116"/>
      <c r="C5" s="116"/>
      <c r="D5" s="116"/>
    </row>
    <row r="6" spans="1:10" s="60" customFormat="1" ht="12" x14ac:dyDescent="0.25">
      <c r="A6" s="58" t="s">
        <v>183</v>
      </c>
      <c r="B6" s="58" t="s">
        <v>184</v>
      </c>
      <c r="C6" s="59" t="s">
        <v>185</v>
      </c>
      <c r="D6" s="59">
        <v>2130</v>
      </c>
    </row>
    <row r="7" spans="1:10" s="60" customFormat="1" ht="24" x14ac:dyDescent="0.25">
      <c r="A7" s="58" t="s">
        <v>245</v>
      </c>
      <c r="B7" s="58" t="s">
        <v>186</v>
      </c>
      <c r="C7" s="59" t="s">
        <v>185</v>
      </c>
      <c r="D7" s="59">
        <v>24340</v>
      </c>
    </row>
    <row r="8" spans="1:10" s="60" customFormat="1" ht="24.75" customHeight="1" x14ac:dyDescent="0.25">
      <c r="A8" s="58" t="s">
        <v>246</v>
      </c>
      <c r="B8" s="58" t="s">
        <v>187</v>
      </c>
      <c r="C8" s="59" t="s">
        <v>185</v>
      </c>
      <c r="D8" s="59">
        <v>6055</v>
      </c>
    </row>
    <row r="9" spans="1:10" s="60" customFormat="1" ht="12.75" customHeight="1" x14ac:dyDescent="0.25">
      <c r="A9" s="58" t="s">
        <v>247</v>
      </c>
      <c r="B9" s="58" t="s">
        <v>186</v>
      </c>
      <c r="C9" s="59" t="s">
        <v>185</v>
      </c>
      <c r="D9" s="59">
        <v>81040</v>
      </c>
    </row>
    <row r="10" spans="1:10" s="60" customFormat="1" ht="15.75" customHeight="1" x14ac:dyDescent="0.25">
      <c r="A10" s="58" t="s">
        <v>278</v>
      </c>
      <c r="B10" s="58" t="s">
        <v>189</v>
      </c>
      <c r="C10" s="59" t="s">
        <v>185</v>
      </c>
      <c r="D10" s="59">
        <v>10000</v>
      </c>
      <c r="J10" s="61"/>
    </row>
    <row r="11" spans="1:10" s="48" customFormat="1" ht="12.75" customHeight="1" x14ac:dyDescent="0.2">
      <c r="A11" s="115" t="s">
        <v>15</v>
      </c>
      <c r="B11" s="115"/>
      <c r="C11" s="115"/>
      <c r="D11" s="115"/>
    </row>
    <row r="12" spans="1:10" s="48" customFormat="1" ht="36" customHeight="1" x14ac:dyDescent="0.2">
      <c r="A12" s="62" t="s">
        <v>190</v>
      </c>
      <c r="B12" s="62" t="s">
        <v>191</v>
      </c>
      <c r="C12" s="47" t="s">
        <v>185</v>
      </c>
      <c r="D12" s="47">
        <v>12500</v>
      </c>
    </row>
    <row r="13" spans="1:10" s="48" customFormat="1" ht="12.75" customHeight="1" x14ac:dyDescent="0.2">
      <c r="A13" s="112" t="s">
        <v>16</v>
      </c>
      <c r="B13" s="113"/>
      <c r="C13" s="113"/>
      <c r="D13" s="114"/>
    </row>
    <row r="14" spans="1:10" s="48" customFormat="1" ht="16.5" customHeight="1" x14ac:dyDescent="0.2">
      <c r="A14" s="62" t="s">
        <v>192</v>
      </c>
      <c r="B14" s="62" t="s">
        <v>193</v>
      </c>
      <c r="C14" s="47" t="s">
        <v>185</v>
      </c>
      <c r="D14" s="47">
        <v>21032.963</v>
      </c>
    </row>
    <row r="15" spans="1:10" s="48" customFormat="1" ht="16.5" customHeight="1" x14ac:dyDescent="0.2">
      <c r="A15" s="62" t="s">
        <v>264</v>
      </c>
      <c r="B15" s="62" t="s">
        <v>191</v>
      </c>
      <c r="C15" s="63" t="s">
        <v>185</v>
      </c>
      <c r="D15" s="64">
        <v>1495</v>
      </c>
    </row>
    <row r="16" spans="1:10" s="48" customFormat="1" ht="14.25" customHeight="1" x14ac:dyDescent="0.2">
      <c r="A16" s="112" t="s">
        <v>18</v>
      </c>
      <c r="B16" s="113"/>
      <c r="C16" s="113"/>
      <c r="D16" s="114"/>
    </row>
    <row r="17" spans="1:4" s="48" customFormat="1" ht="25.5" customHeight="1" x14ac:dyDescent="0.2">
      <c r="A17" s="62" t="s">
        <v>194</v>
      </c>
      <c r="B17" s="62" t="s">
        <v>195</v>
      </c>
      <c r="C17" s="47" t="s">
        <v>185</v>
      </c>
      <c r="D17" s="47">
        <v>17581.021000000001</v>
      </c>
    </row>
    <row r="18" spans="1:4" s="48" customFormat="1" ht="15.75" customHeight="1" x14ac:dyDescent="0.2">
      <c r="A18" s="115" t="s">
        <v>3</v>
      </c>
      <c r="B18" s="115"/>
      <c r="C18" s="115"/>
      <c r="D18" s="115"/>
    </row>
    <row r="19" spans="1:4" s="48" customFormat="1" ht="27.75" customHeight="1" x14ac:dyDescent="0.2">
      <c r="A19" s="65" t="s">
        <v>196</v>
      </c>
      <c r="B19" s="62" t="s">
        <v>191</v>
      </c>
      <c r="C19" s="47" t="s">
        <v>185</v>
      </c>
      <c r="D19" s="66">
        <f>500+700</f>
        <v>1200</v>
      </c>
    </row>
    <row r="20" spans="1:4" s="48" customFormat="1" ht="26.25" customHeight="1" x14ac:dyDescent="0.2">
      <c r="A20" s="65" t="s">
        <v>197</v>
      </c>
      <c r="B20" s="65" t="s">
        <v>198</v>
      </c>
      <c r="C20" s="47" t="s">
        <v>185</v>
      </c>
      <c r="D20" s="66">
        <v>5967.9129999999996</v>
      </c>
    </row>
    <row r="21" spans="1:4" s="48" customFormat="1" ht="24" x14ac:dyDescent="0.2">
      <c r="A21" s="62" t="s">
        <v>199</v>
      </c>
      <c r="B21" s="62" t="s">
        <v>186</v>
      </c>
      <c r="C21" s="47" t="s">
        <v>185</v>
      </c>
      <c r="D21" s="67">
        <v>170</v>
      </c>
    </row>
    <row r="22" spans="1:4" s="48" customFormat="1" ht="12" x14ac:dyDescent="0.2">
      <c r="A22" s="62" t="s">
        <v>200</v>
      </c>
      <c r="B22" s="68" t="s">
        <v>201</v>
      </c>
      <c r="C22" s="47" t="s">
        <v>185</v>
      </c>
      <c r="D22" s="47">
        <v>1019.1660000000001</v>
      </c>
    </row>
    <row r="23" spans="1:4" s="48" customFormat="1" ht="12" x14ac:dyDescent="0.2">
      <c r="A23" s="62" t="s">
        <v>202</v>
      </c>
      <c r="B23" s="68" t="s">
        <v>203</v>
      </c>
      <c r="C23" s="47" t="s">
        <v>185</v>
      </c>
      <c r="D23" s="47">
        <v>3789.6239999999998</v>
      </c>
    </row>
    <row r="24" spans="1:4" s="48" customFormat="1" ht="24" x14ac:dyDescent="0.2">
      <c r="A24" s="62" t="s">
        <v>281</v>
      </c>
      <c r="B24" s="68" t="s">
        <v>204</v>
      </c>
      <c r="C24" s="47" t="s">
        <v>185</v>
      </c>
      <c r="D24" s="47">
        <f>60+1490+1200+1200+1490</f>
        <v>5440</v>
      </c>
    </row>
    <row r="25" spans="1:4" s="48" customFormat="1" ht="12" x14ac:dyDescent="0.2">
      <c r="A25" s="112" t="s">
        <v>205</v>
      </c>
      <c r="B25" s="113"/>
      <c r="C25" s="113"/>
      <c r="D25" s="114"/>
    </row>
    <row r="26" spans="1:4" s="48" customFormat="1" ht="15.75" customHeight="1" x14ac:dyDescent="0.2">
      <c r="A26" s="62" t="s">
        <v>206</v>
      </c>
      <c r="B26" s="69" t="s">
        <v>207</v>
      </c>
      <c r="C26" s="47" t="s">
        <v>185</v>
      </c>
      <c r="D26" s="47">
        <v>2100.3290000000002</v>
      </c>
    </row>
    <row r="27" spans="1:4" s="48" customFormat="1" ht="14.25" customHeight="1" x14ac:dyDescent="0.2">
      <c r="A27" s="62" t="s">
        <v>208</v>
      </c>
      <c r="B27" s="69" t="s">
        <v>207</v>
      </c>
      <c r="C27" s="47" t="s">
        <v>185</v>
      </c>
      <c r="D27" s="47">
        <v>9092.52</v>
      </c>
    </row>
    <row r="28" spans="1:4" s="48" customFormat="1" ht="12" x14ac:dyDescent="0.2">
      <c r="A28" s="62" t="s">
        <v>209</v>
      </c>
      <c r="B28" s="69" t="s">
        <v>210</v>
      </c>
      <c r="C28" s="47" t="s">
        <v>185</v>
      </c>
      <c r="D28" s="47">
        <v>6188.4840000000004</v>
      </c>
    </row>
    <row r="29" spans="1:4" s="48" customFormat="1" ht="14.25" customHeight="1" x14ac:dyDescent="0.2">
      <c r="A29" s="62" t="s">
        <v>211</v>
      </c>
      <c r="B29" s="62" t="s">
        <v>191</v>
      </c>
      <c r="C29" s="47" t="s">
        <v>185</v>
      </c>
      <c r="D29" s="70"/>
    </row>
    <row r="30" spans="1:4" s="48" customFormat="1" ht="12.75" customHeight="1" x14ac:dyDescent="0.2">
      <c r="A30" s="62" t="s">
        <v>265</v>
      </c>
      <c r="B30" s="69" t="s">
        <v>207</v>
      </c>
      <c r="C30" s="47" t="s">
        <v>185</v>
      </c>
      <c r="D30" s="70">
        <f>2886+1440+527+1390+1030+680+1162.3</f>
        <v>9115.2999999999993</v>
      </c>
    </row>
    <row r="31" spans="1:4" s="48" customFormat="1" ht="15" customHeight="1" x14ac:dyDescent="0.2">
      <c r="A31" s="62" t="s">
        <v>266</v>
      </c>
      <c r="B31" s="69" t="s">
        <v>268</v>
      </c>
      <c r="C31" s="47" t="s">
        <v>185</v>
      </c>
      <c r="D31" s="70">
        <v>2657</v>
      </c>
    </row>
    <row r="32" spans="1:4" s="48" customFormat="1" ht="14.25" customHeight="1" x14ac:dyDescent="0.2">
      <c r="A32" s="62" t="s">
        <v>267</v>
      </c>
      <c r="B32" s="69" t="s">
        <v>269</v>
      </c>
      <c r="C32" s="47" t="s">
        <v>185</v>
      </c>
      <c r="D32" s="70">
        <v>380</v>
      </c>
    </row>
    <row r="33" spans="1:6" s="48" customFormat="1" ht="12.75" customHeight="1" x14ac:dyDescent="0.2">
      <c r="A33" s="112" t="s">
        <v>157</v>
      </c>
      <c r="B33" s="113"/>
      <c r="C33" s="113"/>
      <c r="D33" s="114"/>
    </row>
    <row r="34" spans="1:6" s="48" customFormat="1" ht="15.75" customHeight="1" x14ac:dyDescent="0.2">
      <c r="A34" s="62" t="s">
        <v>270</v>
      </c>
      <c r="B34" s="62" t="s">
        <v>191</v>
      </c>
      <c r="C34" s="47" t="s">
        <v>185</v>
      </c>
      <c r="D34" s="47">
        <v>475</v>
      </c>
    </row>
    <row r="35" spans="1:6" s="48" customFormat="1" ht="14.25" customHeight="1" x14ac:dyDescent="0.2">
      <c r="A35" s="112" t="s">
        <v>271</v>
      </c>
      <c r="B35" s="113"/>
      <c r="C35" s="113"/>
      <c r="D35" s="114"/>
    </row>
    <row r="36" spans="1:6" s="48" customFormat="1" ht="15.75" customHeight="1" x14ac:dyDescent="0.2">
      <c r="A36" s="62" t="s">
        <v>272</v>
      </c>
      <c r="B36" s="62" t="s">
        <v>191</v>
      </c>
      <c r="C36" s="47" t="s">
        <v>185</v>
      </c>
      <c r="D36" s="47">
        <v>50</v>
      </c>
    </row>
    <row r="37" spans="1:6" s="48" customFormat="1" ht="15.75" customHeight="1" x14ac:dyDescent="0.2">
      <c r="A37" s="62" t="s">
        <v>265</v>
      </c>
      <c r="B37" s="69" t="s">
        <v>207</v>
      </c>
      <c r="C37" s="47" t="s">
        <v>185</v>
      </c>
      <c r="D37" s="47">
        <v>150</v>
      </c>
    </row>
    <row r="38" spans="1:6" s="48" customFormat="1" ht="14.25" customHeight="1" x14ac:dyDescent="0.2">
      <c r="A38" s="112" t="s">
        <v>146</v>
      </c>
      <c r="B38" s="113"/>
      <c r="C38" s="113"/>
      <c r="D38" s="114"/>
    </row>
    <row r="39" spans="1:6" s="48" customFormat="1" ht="15.75" customHeight="1" x14ac:dyDescent="0.2">
      <c r="A39" s="62" t="s">
        <v>265</v>
      </c>
      <c r="B39" s="69" t="s">
        <v>207</v>
      </c>
      <c r="C39" s="47" t="s">
        <v>185</v>
      </c>
      <c r="D39" s="47">
        <v>3000</v>
      </c>
    </row>
    <row r="40" spans="1:6" s="48" customFormat="1" ht="14.25" customHeight="1" x14ac:dyDescent="0.2">
      <c r="A40" s="112" t="s">
        <v>260</v>
      </c>
      <c r="B40" s="113"/>
      <c r="C40" s="113"/>
      <c r="D40" s="114"/>
    </row>
    <row r="41" spans="1:6" s="48" customFormat="1" ht="15.75" customHeight="1" x14ac:dyDescent="0.2">
      <c r="A41" s="62" t="s">
        <v>265</v>
      </c>
      <c r="B41" s="69" t="s">
        <v>207</v>
      </c>
      <c r="C41" s="47" t="s">
        <v>185</v>
      </c>
      <c r="D41" s="47">
        <v>690</v>
      </c>
    </row>
    <row r="42" spans="1:6" s="48" customFormat="1" ht="12" customHeight="1" x14ac:dyDescent="0.2">
      <c r="A42" s="112" t="s">
        <v>158</v>
      </c>
      <c r="B42" s="113"/>
      <c r="C42" s="113"/>
      <c r="D42" s="114"/>
    </row>
    <row r="43" spans="1:6" s="48" customFormat="1" ht="15.75" customHeight="1" x14ac:dyDescent="0.2">
      <c r="A43" s="62" t="s">
        <v>273</v>
      </c>
      <c r="B43" s="69" t="s">
        <v>274</v>
      </c>
      <c r="C43" s="47" t="s">
        <v>185</v>
      </c>
      <c r="D43" s="47">
        <f>2716.681+3080.38</f>
        <v>5797.0609999999997</v>
      </c>
    </row>
    <row r="44" spans="1:6" s="48" customFormat="1" ht="12.75" customHeight="1" x14ac:dyDescent="0.2">
      <c r="A44" s="62" t="s">
        <v>275</v>
      </c>
      <c r="B44" s="69" t="s">
        <v>276</v>
      </c>
      <c r="C44" s="47" t="s">
        <v>185</v>
      </c>
      <c r="D44" s="47">
        <f>3734.22+3294.353+3758.329+3734.729+3076.858</f>
        <v>17598.489000000001</v>
      </c>
      <c r="F44" s="71"/>
    </row>
    <row r="45" spans="1:6" s="48" customFormat="1" ht="15.75" customHeight="1" x14ac:dyDescent="0.2">
      <c r="A45" s="62" t="s">
        <v>277</v>
      </c>
      <c r="B45" s="69" t="s">
        <v>207</v>
      </c>
      <c r="C45" s="47" t="s">
        <v>185</v>
      </c>
      <c r="D45" s="47">
        <v>2113.06</v>
      </c>
    </row>
    <row r="46" spans="1:6" s="48" customFormat="1" ht="15.75" customHeight="1" x14ac:dyDescent="0.2">
      <c r="A46" s="72"/>
      <c r="B46" s="73"/>
      <c r="C46" s="74"/>
      <c r="D46" s="74"/>
    </row>
    <row r="47" spans="1:6" s="48" customFormat="1" ht="12" x14ac:dyDescent="0.2">
      <c r="B47" s="71" t="s">
        <v>212</v>
      </c>
      <c r="F47" s="75"/>
    </row>
    <row r="48" spans="1:6" s="83" customFormat="1" ht="25.5" customHeight="1" x14ac:dyDescent="0.2">
      <c r="A48" s="81" t="s">
        <v>178</v>
      </c>
      <c r="B48" s="81" t="s">
        <v>179</v>
      </c>
      <c r="C48" s="82" t="s">
        <v>180</v>
      </c>
      <c r="D48" s="82" t="s">
        <v>181</v>
      </c>
      <c r="F48" s="84"/>
    </row>
    <row r="49" spans="1:4" s="48" customFormat="1" ht="12" x14ac:dyDescent="0.2">
      <c r="A49" s="116" t="s">
        <v>182</v>
      </c>
      <c r="B49" s="116"/>
      <c r="C49" s="116"/>
      <c r="D49" s="116"/>
    </row>
    <row r="50" spans="1:4" s="48" customFormat="1" ht="12" x14ac:dyDescent="0.2">
      <c r="A50" s="58" t="s">
        <v>183</v>
      </c>
      <c r="B50" s="58" t="s">
        <v>213</v>
      </c>
      <c r="C50" s="59" t="s">
        <v>214</v>
      </c>
      <c r="D50" s="76">
        <v>11833</v>
      </c>
    </row>
    <row r="51" spans="1:4" s="48" customFormat="1" ht="24" x14ac:dyDescent="0.2">
      <c r="A51" s="58" t="s">
        <v>245</v>
      </c>
      <c r="B51" s="58" t="s">
        <v>216</v>
      </c>
      <c r="C51" s="59" t="s">
        <v>215</v>
      </c>
      <c r="D51" s="59">
        <v>34771</v>
      </c>
    </row>
    <row r="52" spans="1:4" s="48" customFormat="1" ht="24" x14ac:dyDescent="0.2">
      <c r="A52" s="58" t="s">
        <v>246</v>
      </c>
      <c r="B52" s="58" t="s">
        <v>217</v>
      </c>
      <c r="C52" s="59" t="s">
        <v>215</v>
      </c>
      <c r="D52" s="59">
        <v>8650</v>
      </c>
    </row>
    <row r="53" spans="1:4" s="48" customFormat="1" ht="12" customHeight="1" x14ac:dyDescent="0.2">
      <c r="A53" s="58" t="s">
        <v>247</v>
      </c>
      <c r="B53" s="58" t="s">
        <v>216</v>
      </c>
      <c r="C53" s="59" t="s">
        <v>215</v>
      </c>
      <c r="D53" s="59">
        <v>115771</v>
      </c>
    </row>
    <row r="54" spans="1:4" s="60" customFormat="1" ht="12" customHeight="1" x14ac:dyDescent="0.2">
      <c r="A54" s="58" t="s">
        <v>278</v>
      </c>
      <c r="B54" s="62" t="s">
        <v>218</v>
      </c>
      <c r="C54" s="59" t="s">
        <v>219</v>
      </c>
      <c r="D54" s="59">
        <v>1</v>
      </c>
    </row>
    <row r="55" spans="1:4" s="48" customFormat="1" ht="15.75" customHeight="1" x14ac:dyDescent="0.2">
      <c r="A55" s="115" t="s">
        <v>15</v>
      </c>
      <c r="B55" s="115"/>
      <c r="C55" s="115"/>
      <c r="D55" s="115"/>
    </row>
    <row r="56" spans="1:4" s="48" customFormat="1" ht="36.75" customHeight="1" x14ac:dyDescent="0.2">
      <c r="A56" s="62" t="s">
        <v>190</v>
      </c>
      <c r="B56" s="62" t="s">
        <v>218</v>
      </c>
      <c r="C56" s="47" t="s">
        <v>219</v>
      </c>
      <c r="D56" s="47">
        <v>3</v>
      </c>
    </row>
    <row r="57" spans="1:4" s="48" customFormat="1" ht="16.5" customHeight="1" x14ac:dyDescent="0.2">
      <c r="A57" s="112" t="s">
        <v>16</v>
      </c>
      <c r="B57" s="113"/>
      <c r="C57" s="113"/>
      <c r="D57" s="114"/>
    </row>
    <row r="58" spans="1:4" s="48" customFormat="1" ht="13.5" customHeight="1" x14ac:dyDescent="0.2">
      <c r="A58" s="62" t="s">
        <v>192</v>
      </c>
      <c r="B58" s="62" t="s">
        <v>279</v>
      </c>
      <c r="C58" s="47" t="s">
        <v>219</v>
      </c>
      <c r="D58" s="47">
        <v>1</v>
      </c>
    </row>
    <row r="59" spans="1:4" s="48" customFormat="1" ht="13.5" customHeight="1" x14ac:dyDescent="0.2">
      <c r="A59" s="62" t="s">
        <v>264</v>
      </c>
      <c r="B59" s="62" t="s">
        <v>218</v>
      </c>
      <c r="C59" s="47" t="s">
        <v>219</v>
      </c>
      <c r="D59" s="47">
        <v>1</v>
      </c>
    </row>
    <row r="60" spans="1:4" s="48" customFormat="1" ht="18" customHeight="1" x14ac:dyDescent="0.2">
      <c r="A60" s="112" t="s">
        <v>18</v>
      </c>
      <c r="B60" s="113"/>
      <c r="C60" s="113"/>
      <c r="D60" s="114"/>
    </row>
    <row r="61" spans="1:4" s="48" customFormat="1" ht="24.75" customHeight="1" x14ac:dyDescent="0.2">
      <c r="A61" s="69" t="s">
        <v>194</v>
      </c>
      <c r="B61" s="62" t="s">
        <v>220</v>
      </c>
      <c r="C61" s="47" t="s">
        <v>221</v>
      </c>
      <c r="D61" s="67">
        <v>19000</v>
      </c>
    </row>
    <row r="62" spans="1:4" s="48" customFormat="1" ht="15.75" customHeight="1" x14ac:dyDescent="0.2">
      <c r="A62" s="115" t="s">
        <v>3</v>
      </c>
      <c r="B62" s="115"/>
      <c r="C62" s="115"/>
      <c r="D62" s="115"/>
    </row>
    <row r="63" spans="1:4" s="48" customFormat="1" ht="28.5" customHeight="1" x14ac:dyDescent="0.2">
      <c r="A63" s="65" t="s">
        <v>196</v>
      </c>
      <c r="B63" s="62" t="s">
        <v>218</v>
      </c>
      <c r="C63" s="47" t="s">
        <v>219</v>
      </c>
      <c r="D63" s="66">
        <v>2</v>
      </c>
    </row>
    <row r="64" spans="1:4" s="48" customFormat="1" ht="27" customHeight="1" x14ac:dyDescent="0.2">
      <c r="A64" s="65" t="s">
        <v>197</v>
      </c>
      <c r="B64" s="65" t="s">
        <v>222</v>
      </c>
      <c r="C64" s="47" t="s">
        <v>219</v>
      </c>
      <c r="D64" s="66">
        <v>80</v>
      </c>
    </row>
    <row r="65" spans="1:4" s="48" customFormat="1" ht="24" x14ac:dyDescent="0.2">
      <c r="A65" s="62" t="s">
        <v>199</v>
      </c>
      <c r="B65" s="62" t="s">
        <v>216</v>
      </c>
      <c r="C65" s="47" t="s">
        <v>215</v>
      </c>
      <c r="D65" s="67">
        <v>170</v>
      </c>
    </row>
    <row r="66" spans="1:4" s="48" customFormat="1" ht="12" x14ac:dyDescent="0.2">
      <c r="A66" s="62" t="s">
        <v>200</v>
      </c>
      <c r="B66" s="68" t="s">
        <v>280</v>
      </c>
      <c r="C66" s="47" t="s">
        <v>219</v>
      </c>
      <c r="D66" s="47">
        <v>1</v>
      </c>
    </row>
    <row r="67" spans="1:4" s="48" customFormat="1" ht="12" x14ac:dyDescent="0.2">
      <c r="A67" s="62" t="s">
        <v>202</v>
      </c>
      <c r="B67" s="68" t="s">
        <v>224</v>
      </c>
      <c r="C67" s="47" t="s">
        <v>219</v>
      </c>
      <c r="D67" s="47">
        <v>1</v>
      </c>
    </row>
    <row r="68" spans="1:4" s="48" customFormat="1" ht="24" x14ac:dyDescent="0.2">
      <c r="A68" s="62" t="s">
        <v>281</v>
      </c>
      <c r="B68" s="68" t="s">
        <v>225</v>
      </c>
      <c r="C68" s="47" t="s">
        <v>215</v>
      </c>
      <c r="D68" s="47">
        <v>2472</v>
      </c>
    </row>
    <row r="69" spans="1:4" s="48" customFormat="1" ht="12" x14ac:dyDescent="0.2">
      <c r="A69" s="112" t="s">
        <v>205</v>
      </c>
      <c r="B69" s="113"/>
      <c r="C69" s="113"/>
      <c r="D69" s="114"/>
    </row>
    <row r="70" spans="1:4" s="48" customFormat="1" ht="14.25" customHeight="1" x14ac:dyDescent="0.2">
      <c r="A70" s="68" t="s">
        <v>206</v>
      </c>
      <c r="B70" s="69" t="s">
        <v>226</v>
      </c>
      <c r="C70" s="47" t="s">
        <v>215</v>
      </c>
      <c r="D70" s="47">
        <v>1791</v>
      </c>
    </row>
    <row r="71" spans="1:4" s="48" customFormat="1" ht="16.5" customHeight="1" x14ac:dyDescent="0.2">
      <c r="A71" s="62" t="s">
        <v>208</v>
      </c>
      <c r="B71" s="69" t="s">
        <v>227</v>
      </c>
      <c r="C71" s="47" t="s">
        <v>219</v>
      </c>
      <c r="D71" s="47">
        <v>1</v>
      </c>
    </row>
    <row r="72" spans="1:4" s="48" customFormat="1" ht="12" x14ac:dyDescent="0.2">
      <c r="A72" s="68" t="s">
        <v>209</v>
      </c>
      <c r="B72" s="69" t="s">
        <v>228</v>
      </c>
      <c r="C72" s="47" t="s">
        <v>215</v>
      </c>
      <c r="D72" s="47">
        <v>1033</v>
      </c>
    </row>
    <row r="73" spans="1:4" s="48" customFormat="1" ht="12" x14ac:dyDescent="0.2">
      <c r="A73" s="62" t="s">
        <v>265</v>
      </c>
      <c r="B73" s="62" t="s">
        <v>223</v>
      </c>
      <c r="C73" s="47" t="s">
        <v>219</v>
      </c>
      <c r="D73" s="47">
        <v>11</v>
      </c>
    </row>
    <row r="74" spans="1:4" s="48" customFormat="1" ht="12" x14ac:dyDescent="0.2">
      <c r="A74" s="62" t="s">
        <v>266</v>
      </c>
      <c r="B74" s="62" t="s">
        <v>282</v>
      </c>
      <c r="C74" s="47" t="s">
        <v>219</v>
      </c>
      <c r="D74" s="47">
        <v>1</v>
      </c>
    </row>
    <row r="75" spans="1:4" s="48" customFormat="1" ht="12" x14ac:dyDescent="0.2">
      <c r="A75" s="62" t="s">
        <v>267</v>
      </c>
      <c r="B75" s="62" t="s">
        <v>282</v>
      </c>
      <c r="C75" s="47" t="s">
        <v>219</v>
      </c>
      <c r="D75" s="47">
        <v>1</v>
      </c>
    </row>
    <row r="76" spans="1:4" s="48" customFormat="1" ht="12.75" customHeight="1" x14ac:dyDescent="0.2">
      <c r="A76" s="112" t="s">
        <v>157</v>
      </c>
      <c r="B76" s="113"/>
      <c r="C76" s="113"/>
      <c r="D76" s="114"/>
    </row>
    <row r="77" spans="1:4" s="48" customFormat="1" ht="15.75" customHeight="1" x14ac:dyDescent="0.2">
      <c r="A77" s="62" t="s">
        <v>270</v>
      </c>
      <c r="B77" s="62" t="s">
        <v>218</v>
      </c>
      <c r="C77" s="47" t="s">
        <v>219</v>
      </c>
      <c r="D77" s="47">
        <v>1</v>
      </c>
    </row>
    <row r="78" spans="1:4" s="48" customFormat="1" ht="14.25" customHeight="1" x14ac:dyDescent="0.2">
      <c r="A78" s="112" t="s">
        <v>271</v>
      </c>
      <c r="B78" s="113"/>
      <c r="C78" s="113"/>
      <c r="D78" s="114"/>
    </row>
    <row r="79" spans="1:4" s="48" customFormat="1" ht="15.75" customHeight="1" x14ac:dyDescent="0.2">
      <c r="A79" s="62" t="s">
        <v>272</v>
      </c>
      <c r="B79" s="62" t="s">
        <v>218</v>
      </c>
      <c r="C79" s="47" t="s">
        <v>219</v>
      </c>
      <c r="D79" s="47">
        <v>1</v>
      </c>
    </row>
    <row r="80" spans="1:4" s="48" customFormat="1" ht="15.75" customHeight="1" x14ac:dyDescent="0.2">
      <c r="A80" s="62" t="s">
        <v>265</v>
      </c>
      <c r="B80" s="62" t="s">
        <v>223</v>
      </c>
      <c r="C80" s="47" t="s">
        <v>219</v>
      </c>
      <c r="D80" s="47">
        <v>2</v>
      </c>
    </row>
    <row r="81" spans="1:6" s="48" customFormat="1" ht="14.25" customHeight="1" x14ac:dyDescent="0.2">
      <c r="A81" s="112" t="s">
        <v>146</v>
      </c>
      <c r="B81" s="113"/>
      <c r="C81" s="113"/>
      <c r="D81" s="114"/>
    </row>
    <row r="82" spans="1:6" s="48" customFormat="1" ht="15.75" customHeight="1" x14ac:dyDescent="0.2">
      <c r="A82" s="62" t="s">
        <v>265</v>
      </c>
      <c r="B82" s="62" t="s">
        <v>223</v>
      </c>
      <c r="C82" s="47" t="s">
        <v>219</v>
      </c>
      <c r="D82" s="47">
        <v>15</v>
      </c>
    </row>
    <row r="83" spans="1:6" s="48" customFormat="1" ht="14.25" customHeight="1" x14ac:dyDescent="0.2">
      <c r="A83" s="112" t="s">
        <v>260</v>
      </c>
      <c r="B83" s="113"/>
      <c r="C83" s="113"/>
      <c r="D83" s="114"/>
    </row>
    <row r="84" spans="1:6" s="48" customFormat="1" ht="15.75" customHeight="1" x14ac:dyDescent="0.2">
      <c r="A84" s="62" t="s">
        <v>265</v>
      </c>
      <c r="B84" s="62" t="s">
        <v>223</v>
      </c>
      <c r="C84" s="47" t="s">
        <v>219</v>
      </c>
      <c r="D84" s="47">
        <v>3</v>
      </c>
    </row>
    <row r="85" spans="1:6" s="48" customFormat="1" ht="12" customHeight="1" x14ac:dyDescent="0.2">
      <c r="A85" s="112" t="s">
        <v>158</v>
      </c>
      <c r="B85" s="113"/>
      <c r="C85" s="113"/>
      <c r="D85" s="114"/>
    </row>
    <row r="86" spans="1:6" s="48" customFormat="1" ht="15.75" customHeight="1" x14ac:dyDescent="0.2">
      <c r="A86" s="62" t="s">
        <v>273</v>
      </c>
      <c r="B86" s="69" t="s">
        <v>284</v>
      </c>
      <c r="C86" s="47" t="s">
        <v>185</v>
      </c>
      <c r="D86" s="47">
        <v>2</v>
      </c>
    </row>
    <row r="87" spans="1:6" s="48" customFormat="1" ht="12.75" customHeight="1" x14ac:dyDescent="0.2">
      <c r="A87" s="62" t="s">
        <v>275</v>
      </c>
      <c r="B87" s="69" t="s">
        <v>283</v>
      </c>
      <c r="C87" s="47" t="s">
        <v>219</v>
      </c>
      <c r="D87" s="47">
        <v>5</v>
      </c>
      <c r="F87" s="71"/>
    </row>
    <row r="88" spans="1:6" s="48" customFormat="1" ht="15.75" customHeight="1" x14ac:dyDescent="0.2">
      <c r="A88" s="62" t="s">
        <v>277</v>
      </c>
      <c r="B88" s="69" t="s">
        <v>226</v>
      </c>
      <c r="C88" s="47" t="s">
        <v>215</v>
      </c>
      <c r="D88" s="47">
        <v>1297</v>
      </c>
    </row>
    <row r="89" spans="1:6" s="48" customFormat="1" ht="12" x14ac:dyDescent="0.2"/>
    <row r="90" spans="1:6" s="48" customFormat="1" ht="12" x14ac:dyDescent="0.2">
      <c r="B90" s="71" t="s">
        <v>229</v>
      </c>
    </row>
    <row r="91" spans="1:6" s="83" customFormat="1" ht="24.75" customHeight="1" x14ac:dyDescent="0.2">
      <c r="A91" s="81" t="s">
        <v>178</v>
      </c>
      <c r="B91" s="81" t="s">
        <v>179</v>
      </c>
      <c r="C91" s="82" t="s">
        <v>180</v>
      </c>
      <c r="D91" s="82" t="s">
        <v>181</v>
      </c>
    </row>
    <row r="92" spans="1:6" s="48" customFormat="1" ht="29.25" customHeight="1" x14ac:dyDescent="0.2">
      <c r="A92" s="116" t="s">
        <v>182</v>
      </c>
      <c r="B92" s="116"/>
      <c r="C92" s="116"/>
      <c r="D92" s="116"/>
    </row>
    <row r="93" spans="1:6" s="60" customFormat="1" ht="15.75" customHeight="1" x14ac:dyDescent="0.25">
      <c r="A93" s="58" t="s">
        <v>183</v>
      </c>
      <c r="B93" s="58" t="s">
        <v>230</v>
      </c>
      <c r="C93" s="59" t="s">
        <v>231</v>
      </c>
      <c r="D93" s="59">
        <v>180</v>
      </c>
    </row>
    <row r="94" spans="1:6" s="60" customFormat="1" ht="24" x14ac:dyDescent="0.25">
      <c r="A94" s="58" t="s">
        <v>245</v>
      </c>
      <c r="B94" s="58" t="s">
        <v>232</v>
      </c>
      <c r="C94" s="59" t="s">
        <v>231</v>
      </c>
      <c r="D94" s="59">
        <v>700</v>
      </c>
    </row>
    <row r="95" spans="1:6" s="60" customFormat="1" ht="24" x14ac:dyDescent="0.25">
      <c r="A95" s="58" t="s">
        <v>246</v>
      </c>
      <c r="B95" s="58" t="s">
        <v>233</v>
      </c>
      <c r="C95" s="59" t="s">
        <v>231</v>
      </c>
      <c r="D95" s="59">
        <v>700</v>
      </c>
    </row>
    <row r="96" spans="1:6" s="60" customFormat="1" ht="12" x14ac:dyDescent="0.25">
      <c r="A96" s="58" t="s">
        <v>247</v>
      </c>
      <c r="B96" s="58" t="s">
        <v>232</v>
      </c>
      <c r="C96" s="59" t="s">
        <v>231</v>
      </c>
      <c r="D96" s="59">
        <v>700</v>
      </c>
    </row>
    <row r="97" spans="1:4" s="60" customFormat="1" ht="15.75" customHeight="1" x14ac:dyDescent="0.2">
      <c r="A97" s="58" t="s">
        <v>278</v>
      </c>
      <c r="B97" s="62" t="s">
        <v>234</v>
      </c>
      <c r="C97" s="59" t="s">
        <v>231</v>
      </c>
      <c r="D97" s="59">
        <v>10000000</v>
      </c>
    </row>
    <row r="98" spans="1:4" s="48" customFormat="1" ht="15.75" customHeight="1" x14ac:dyDescent="0.2">
      <c r="A98" s="115" t="s">
        <v>15</v>
      </c>
      <c r="B98" s="115"/>
      <c r="C98" s="115"/>
      <c r="D98" s="115"/>
    </row>
    <row r="99" spans="1:4" s="48" customFormat="1" ht="36.75" customHeight="1" x14ac:dyDescent="0.2">
      <c r="A99" s="62" t="s">
        <v>190</v>
      </c>
      <c r="B99" s="62" t="s">
        <v>234</v>
      </c>
      <c r="C99" s="47" t="s">
        <v>231</v>
      </c>
      <c r="D99" s="47">
        <v>4167000</v>
      </c>
    </row>
    <row r="100" spans="1:4" s="48" customFormat="1" ht="16.5" customHeight="1" x14ac:dyDescent="0.2">
      <c r="A100" s="112" t="s">
        <v>16</v>
      </c>
      <c r="B100" s="113"/>
      <c r="C100" s="113"/>
      <c r="D100" s="114"/>
    </row>
    <row r="101" spans="1:4" s="77" customFormat="1" ht="16.5" customHeight="1" x14ac:dyDescent="0.2">
      <c r="A101" s="69" t="s">
        <v>192</v>
      </c>
      <c r="B101" s="69" t="s">
        <v>285</v>
      </c>
      <c r="C101" s="67" t="s">
        <v>231</v>
      </c>
      <c r="D101" s="67">
        <v>21032963</v>
      </c>
    </row>
    <row r="102" spans="1:4" s="77" customFormat="1" ht="16.5" customHeight="1" x14ac:dyDescent="0.2">
      <c r="A102" s="69" t="s">
        <v>264</v>
      </c>
      <c r="B102" s="62" t="s">
        <v>234</v>
      </c>
      <c r="C102" s="67" t="s">
        <v>231</v>
      </c>
      <c r="D102" s="67">
        <v>1495000</v>
      </c>
    </row>
    <row r="103" spans="1:4" s="48" customFormat="1" ht="18" customHeight="1" x14ac:dyDescent="0.2">
      <c r="A103" s="112" t="s">
        <v>18</v>
      </c>
      <c r="B103" s="113"/>
      <c r="C103" s="113"/>
      <c r="D103" s="114"/>
    </row>
    <row r="104" spans="1:4" s="48" customFormat="1" ht="24" customHeight="1" x14ac:dyDescent="0.2">
      <c r="A104" s="62" t="s">
        <v>194</v>
      </c>
      <c r="B104" s="62" t="s">
        <v>235</v>
      </c>
      <c r="C104" s="47" t="s">
        <v>231</v>
      </c>
      <c r="D104" s="67">
        <v>940</v>
      </c>
    </row>
    <row r="105" spans="1:4" s="48" customFormat="1" ht="15.75" customHeight="1" x14ac:dyDescent="0.2">
      <c r="A105" s="115" t="s">
        <v>3</v>
      </c>
      <c r="B105" s="115"/>
      <c r="C105" s="115"/>
      <c r="D105" s="115"/>
    </row>
    <row r="106" spans="1:4" s="48" customFormat="1" ht="25.5" customHeight="1" x14ac:dyDescent="0.2">
      <c r="A106" s="65" t="s">
        <v>196</v>
      </c>
      <c r="B106" s="62" t="s">
        <v>236</v>
      </c>
      <c r="C106" s="47" t="s">
        <v>231</v>
      </c>
      <c r="D106" s="66">
        <v>600000</v>
      </c>
    </row>
    <row r="107" spans="1:4" s="48" customFormat="1" ht="24" customHeight="1" x14ac:dyDescent="0.2">
      <c r="A107" s="65" t="s">
        <v>197</v>
      </c>
      <c r="B107" s="65" t="s">
        <v>237</v>
      </c>
      <c r="C107" s="47" t="s">
        <v>231</v>
      </c>
      <c r="D107" s="66">
        <v>93540.99</v>
      </c>
    </row>
    <row r="108" spans="1:4" s="48" customFormat="1" ht="24" x14ac:dyDescent="0.2">
      <c r="A108" s="62" t="s">
        <v>199</v>
      </c>
      <c r="B108" s="62" t="s">
        <v>238</v>
      </c>
      <c r="C108" s="47" t="s">
        <v>231</v>
      </c>
      <c r="D108" s="67">
        <v>1000</v>
      </c>
    </row>
    <row r="109" spans="1:4" s="48" customFormat="1" ht="12" x14ac:dyDescent="0.2">
      <c r="A109" s="62" t="s">
        <v>200</v>
      </c>
      <c r="B109" s="68" t="s">
        <v>286</v>
      </c>
      <c r="C109" s="47" t="s">
        <v>231</v>
      </c>
      <c r="D109" s="47">
        <v>1019166</v>
      </c>
    </row>
    <row r="110" spans="1:4" s="48" customFormat="1" ht="12" x14ac:dyDescent="0.2">
      <c r="A110" s="62" t="s">
        <v>202</v>
      </c>
      <c r="B110" s="68" t="s">
        <v>239</v>
      </c>
      <c r="C110" s="47" t="s">
        <v>219</v>
      </c>
      <c r="D110" s="47">
        <v>3789624</v>
      </c>
    </row>
    <row r="111" spans="1:4" s="48" customFormat="1" ht="24" x14ac:dyDescent="0.2">
      <c r="A111" s="62" t="s">
        <v>281</v>
      </c>
      <c r="B111" s="68" t="s">
        <v>240</v>
      </c>
      <c r="C111" s="47" t="s">
        <v>215</v>
      </c>
      <c r="D111" s="47">
        <v>2200</v>
      </c>
    </row>
    <row r="112" spans="1:4" s="48" customFormat="1" ht="12" x14ac:dyDescent="0.2">
      <c r="A112" s="112" t="s">
        <v>205</v>
      </c>
      <c r="B112" s="113"/>
      <c r="C112" s="113"/>
      <c r="D112" s="114"/>
    </row>
    <row r="113" spans="1:4" s="48" customFormat="1" ht="12.75" customHeight="1" x14ac:dyDescent="0.2">
      <c r="A113" s="62" t="s">
        <v>206</v>
      </c>
      <c r="B113" s="69" t="s">
        <v>241</v>
      </c>
      <c r="C113" s="47" t="s">
        <v>231</v>
      </c>
      <c r="D113" s="47">
        <v>1173</v>
      </c>
    </row>
    <row r="114" spans="1:4" s="48" customFormat="1" ht="12" customHeight="1" x14ac:dyDescent="0.2">
      <c r="A114" s="62" t="s">
        <v>208</v>
      </c>
      <c r="B114" s="69" t="s">
        <v>207</v>
      </c>
      <c r="C114" s="47" t="s">
        <v>231</v>
      </c>
      <c r="D114" s="47">
        <v>9092520</v>
      </c>
    </row>
    <row r="115" spans="1:4" s="48" customFormat="1" ht="12" x14ac:dyDescent="0.2">
      <c r="A115" s="62" t="s">
        <v>209</v>
      </c>
      <c r="B115" s="69" t="s">
        <v>242</v>
      </c>
      <c r="C115" s="47" t="s">
        <v>231</v>
      </c>
      <c r="D115" s="47">
        <v>5990</v>
      </c>
    </row>
    <row r="116" spans="1:4" s="48" customFormat="1" ht="12.75" customHeight="1" x14ac:dyDescent="0.2">
      <c r="A116" s="62" t="s">
        <v>287</v>
      </c>
      <c r="B116" s="62" t="s">
        <v>288</v>
      </c>
      <c r="C116" s="47" t="s">
        <v>231</v>
      </c>
      <c r="D116" s="47">
        <v>828664</v>
      </c>
    </row>
    <row r="117" spans="1:4" s="48" customFormat="1" ht="13.5" customHeight="1" x14ac:dyDescent="0.2">
      <c r="A117" s="62" t="s">
        <v>266</v>
      </c>
      <c r="B117" s="62" t="s">
        <v>289</v>
      </c>
      <c r="C117" s="47" t="s">
        <v>231</v>
      </c>
      <c r="D117" s="47">
        <v>2657000</v>
      </c>
    </row>
    <row r="118" spans="1:4" s="48" customFormat="1" ht="12" x14ac:dyDescent="0.2">
      <c r="A118" s="62" t="s">
        <v>267</v>
      </c>
      <c r="B118" s="62" t="s">
        <v>289</v>
      </c>
      <c r="C118" s="47" t="s">
        <v>231</v>
      </c>
      <c r="D118" s="47">
        <v>380000</v>
      </c>
    </row>
    <row r="119" spans="1:4" s="48" customFormat="1" ht="12" x14ac:dyDescent="0.2">
      <c r="A119" s="112" t="s">
        <v>157</v>
      </c>
      <c r="B119" s="113"/>
      <c r="C119" s="113"/>
      <c r="D119" s="114"/>
    </row>
    <row r="120" spans="1:4" s="48" customFormat="1" ht="12" x14ac:dyDescent="0.2">
      <c r="A120" s="62" t="s">
        <v>270</v>
      </c>
      <c r="B120" s="62" t="s">
        <v>234</v>
      </c>
      <c r="C120" s="47" t="s">
        <v>231</v>
      </c>
      <c r="D120" s="47">
        <v>475000</v>
      </c>
    </row>
    <row r="121" spans="1:4" s="48" customFormat="1" ht="12" x14ac:dyDescent="0.2">
      <c r="A121" s="112" t="s">
        <v>271</v>
      </c>
      <c r="B121" s="113"/>
      <c r="C121" s="113"/>
      <c r="D121" s="114"/>
    </row>
    <row r="122" spans="1:4" s="48" customFormat="1" ht="12" x14ac:dyDescent="0.2">
      <c r="A122" s="62" t="s">
        <v>272</v>
      </c>
      <c r="B122" s="62" t="s">
        <v>234</v>
      </c>
      <c r="C122" s="47" t="s">
        <v>231</v>
      </c>
      <c r="D122" s="47">
        <v>50000</v>
      </c>
    </row>
    <row r="123" spans="1:4" s="48" customFormat="1" ht="12" customHeight="1" x14ac:dyDescent="0.2">
      <c r="A123" s="62" t="s">
        <v>265</v>
      </c>
      <c r="B123" s="62" t="s">
        <v>288</v>
      </c>
      <c r="C123" s="47" t="s">
        <v>231</v>
      </c>
      <c r="D123" s="47">
        <v>75000</v>
      </c>
    </row>
    <row r="124" spans="1:4" s="48" customFormat="1" ht="12" x14ac:dyDescent="0.2">
      <c r="A124" s="112" t="s">
        <v>146</v>
      </c>
      <c r="B124" s="113"/>
      <c r="C124" s="113"/>
      <c r="D124" s="114"/>
    </row>
    <row r="125" spans="1:4" s="48" customFormat="1" ht="11.25" customHeight="1" x14ac:dyDescent="0.2">
      <c r="A125" s="62" t="s">
        <v>265</v>
      </c>
      <c r="B125" s="62" t="s">
        <v>288</v>
      </c>
      <c r="C125" s="47" t="s">
        <v>231</v>
      </c>
      <c r="D125" s="47">
        <v>200000</v>
      </c>
    </row>
    <row r="126" spans="1:4" s="48" customFormat="1" ht="12" x14ac:dyDescent="0.2">
      <c r="A126" s="112" t="s">
        <v>260</v>
      </c>
      <c r="B126" s="113"/>
      <c r="C126" s="113"/>
      <c r="D126" s="114"/>
    </row>
    <row r="127" spans="1:4" s="48" customFormat="1" ht="15" customHeight="1" x14ac:dyDescent="0.2">
      <c r="A127" s="62" t="s">
        <v>265</v>
      </c>
      <c r="B127" s="62" t="s">
        <v>288</v>
      </c>
      <c r="C127" s="47" t="s">
        <v>231</v>
      </c>
      <c r="D127" s="47">
        <v>230000</v>
      </c>
    </row>
    <row r="128" spans="1:4" s="48" customFormat="1" ht="12" x14ac:dyDescent="0.2">
      <c r="A128" s="112" t="s">
        <v>158</v>
      </c>
      <c r="B128" s="113"/>
      <c r="C128" s="113"/>
      <c r="D128" s="114"/>
    </row>
    <row r="129" spans="1:4" s="48" customFormat="1" ht="12" x14ac:dyDescent="0.2">
      <c r="A129" s="62" t="s">
        <v>273</v>
      </c>
      <c r="B129" s="69" t="s">
        <v>290</v>
      </c>
      <c r="C129" s="47" t="s">
        <v>231</v>
      </c>
      <c r="D129" s="47">
        <v>2898530</v>
      </c>
    </row>
    <row r="130" spans="1:4" s="48" customFormat="1" ht="12" x14ac:dyDescent="0.2">
      <c r="A130" s="62" t="s">
        <v>275</v>
      </c>
      <c r="B130" s="69" t="s">
        <v>283</v>
      </c>
      <c r="C130" s="47" t="s">
        <v>231</v>
      </c>
      <c r="D130" s="47">
        <v>3519698</v>
      </c>
    </row>
    <row r="131" spans="1:4" s="48" customFormat="1" ht="12" x14ac:dyDescent="0.2">
      <c r="A131" s="62" t="s">
        <v>277</v>
      </c>
      <c r="B131" s="69" t="s">
        <v>241</v>
      </c>
      <c r="C131" s="47" t="s">
        <v>215</v>
      </c>
      <c r="D131" s="47">
        <v>1629</v>
      </c>
    </row>
    <row r="132" spans="1:4" s="48" customFormat="1" ht="12" x14ac:dyDescent="0.2">
      <c r="B132" s="71" t="s">
        <v>243</v>
      </c>
    </row>
    <row r="133" spans="1:4" s="83" customFormat="1" ht="22.5" x14ac:dyDescent="0.2">
      <c r="A133" s="81" t="s">
        <v>178</v>
      </c>
      <c r="B133" s="81" t="s">
        <v>179</v>
      </c>
      <c r="C133" s="82" t="s">
        <v>180</v>
      </c>
      <c r="D133" s="82" t="s">
        <v>181</v>
      </c>
    </row>
    <row r="134" spans="1:4" s="48" customFormat="1" ht="12" x14ac:dyDescent="0.2">
      <c r="A134" s="116" t="s">
        <v>182</v>
      </c>
      <c r="B134" s="116"/>
      <c r="C134" s="116"/>
      <c r="D134" s="116"/>
    </row>
    <row r="135" spans="1:4" s="48" customFormat="1" ht="24" x14ac:dyDescent="0.2">
      <c r="A135" s="58" t="s">
        <v>183</v>
      </c>
      <c r="B135" s="58" t="s">
        <v>291</v>
      </c>
      <c r="C135" s="59" t="s">
        <v>244</v>
      </c>
      <c r="D135" s="59">
        <v>100</v>
      </c>
    </row>
    <row r="136" spans="1:4" s="48" customFormat="1" ht="24" x14ac:dyDescent="0.2">
      <c r="A136" s="58" t="s">
        <v>245</v>
      </c>
      <c r="B136" s="58" t="s">
        <v>291</v>
      </c>
      <c r="C136" s="59" t="s">
        <v>244</v>
      </c>
      <c r="D136" s="59">
        <v>100</v>
      </c>
    </row>
    <row r="137" spans="1:4" s="48" customFormat="1" ht="12" x14ac:dyDescent="0.2">
      <c r="A137" s="58" t="s">
        <v>246</v>
      </c>
      <c r="B137" s="58" t="s">
        <v>292</v>
      </c>
      <c r="C137" s="59" t="s">
        <v>244</v>
      </c>
      <c r="D137" s="59">
        <v>100</v>
      </c>
    </row>
    <row r="138" spans="1:4" s="48" customFormat="1" ht="24" x14ac:dyDescent="0.2">
      <c r="A138" s="58" t="s">
        <v>247</v>
      </c>
      <c r="B138" s="58" t="s">
        <v>291</v>
      </c>
      <c r="C138" s="59" t="s">
        <v>244</v>
      </c>
      <c r="D138" s="59">
        <v>100</v>
      </c>
    </row>
    <row r="139" spans="1:4" s="48" customFormat="1" ht="24" x14ac:dyDescent="0.2">
      <c r="A139" s="58" t="s">
        <v>188</v>
      </c>
      <c r="B139" s="58" t="s">
        <v>291</v>
      </c>
      <c r="C139" s="59" t="s">
        <v>244</v>
      </c>
      <c r="D139" s="59">
        <v>100</v>
      </c>
    </row>
    <row r="140" spans="1:4" s="48" customFormat="1" ht="11.25" customHeight="1" x14ac:dyDescent="0.2">
      <c r="A140" s="115" t="s">
        <v>15</v>
      </c>
      <c r="B140" s="115"/>
      <c r="C140" s="115"/>
      <c r="D140" s="115"/>
    </row>
    <row r="141" spans="1:4" s="48" customFormat="1" ht="37.5" customHeight="1" x14ac:dyDescent="0.2">
      <c r="A141" s="62" t="s">
        <v>190</v>
      </c>
      <c r="B141" s="62" t="s">
        <v>248</v>
      </c>
      <c r="C141" s="47" t="s">
        <v>244</v>
      </c>
      <c r="D141" s="47">
        <v>100</v>
      </c>
    </row>
    <row r="142" spans="1:4" s="48" customFormat="1" ht="12" customHeight="1" x14ac:dyDescent="0.2">
      <c r="A142" s="112" t="s">
        <v>16</v>
      </c>
      <c r="B142" s="113"/>
      <c r="C142" s="113"/>
      <c r="D142" s="114"/>
    </row>
    <row r="143" spans="1:4" s="77" customFormat="1" ht="24.75" customHeight="1" x14ac:dyDescent="0.2">
      <c r="A143" s="69" t="s">
        <v>192</v>
      </c>
      <c r="B143" s="62" t="s">
        <v>171</v>
      </c>
      <c r="C143" s="67" t="s">
        <v>244</v>
      </c>
      <c r="D143" s="67">
        <v>100</v>
      </c>
    </row>
    <row r="144" spans="1:4" s="77" customFormat="1" ht="25.5" customHeight="1" x14ac:dyDescent="0.2">
      <c r="A144" s="69" t="s">
        <v>264</v>
      </c>
      <c r="B144" s="62" t="s">
        <v>171</v>
      </c>
      <c r="C144" s="67" t="s">
        <v>244</v>
      </c>
      <c r="D144" s="67">
        <v>100</v>
      </c>
    </row>
    <row r="145" spans="1:4" s="48" customFormat="1" ht="13.5" customHeight="1" x14ac:dyDescent="0.2">
      <c r="A145" s="112" t="s">
        <v>18</v>
      </c>
      <c r="B145" s="113"/>
      <c r="C145" s="113"/>
      <c r="D145" s="114"/>
    </row>
    <row r="146" spans="1:4" s="48" customFormat="1" ht="23.25" customHeight="1" x14ac:dyDescent="0.2">
      <c r="A146" s="62" t="s">
        <v>194</v>
      </c>
      <c r="B146" s="62" t="s">
        <v>249</v>
      </c>
      <c r="C146" s="47" t="s">
        <v>244</v>
      </c>
      <c r="D146" s="47">
        <v>100</v>
      </c>
    </row>
    <row r="147" spans="1:4" s="48" customFormat="1" ht="12" customHeight="1" x14ac:dyDescent="0.2">
      <c r="A147" s="115" t="s">
        <v>3</v>
      </c>
      <c r="B147" s="115"/>
      <c r="C147" s="115"/>
      <c r="D147" s="115"/>
    </row>
    <row r="148" spans="1:4" s="48" customFormat="1" ht="31.5" customHeight="1" x14ac:dyDescent="0.2">
      <c r="A148" s="65" t="s">
        <v>196</v>
      </c>
      <c r="B148" s="62" t="s">
        <v>250</v>
      </c>
      <c r="C148" s="47" t="s">
        <v>244</v>
      </c>
      <c r="D148" s="66">
        <v>100</v>
      </c>
    </row>
    <row r="149" spans="1:4" s="48" customFormat="1" ht="26.25" customHeight="1" x14ac:dyDescent="0.2">
      <c r="A149" s="65" t="s">
        <v>197</v>
      </c>
      <c r="B149" s="62" t="s">
        <v>108</v>
      </c>
      <c r="C149" s="47" t="s">
        <v>244</v>
      </c>
      <c r="D149" s="66">
        <v>100</v>
      </c>
    </row>
    <row r="150" spans="1:4" s="48" customFormat="1" ht="24" x14ac:dyDescent="0.2">
      <c r="A150" s="62" t="s">
        <v>199</v>
      </c>
      <c r="B150" s="78" t="s">
        <v>251</v>
      </c>
      <c r="C150" s="47" t="s">
        <v>244</v>
      </c>
      <c r="D150" s="67">
        <v>100</v>
      </c>
    </row>
    <row r="151" spans="1:4" s="48" customFormat="1" ht="12" x14ac:dyDescent="0.2">
      <c r="A151" s="62" t="s">
        <v>200</v>
      </c>
      <c r="B151" s="78" t="s">
        <v>251</v>
      </c>
      <c r="C151" s="47" t="s">
        <v>244</v>
      </c>
      <c r="D151" s="67">
        <v>100</v>
      </c>
    </row>
    <row r="152" spans="1:4" s="48" customFormat="1" ht="12" x14ac:dyDescent="0.2">
      <c r="A152" s="62" t="s">
        <v>202</v>
      </c>
      <c r="B152" s="78" t="s">
        <v>251</v>
      </c>
      <c r="C152" s="47" t="s">
        <v>244</v>
      </c>
      <c r="D152" s="67">
        <v>100</v>
      </c>
    </row>
    <row r="153" spans="1:4" s="48" customFormat="1" ht="24" x14ac:dyDescent="0.2">
      <c r="A153" s="62" t="s">
        <v>293</v>
      </c>
      <c r="B153" s="78" t="s">
        <v>252</v>
      </c>
      <c r="C153" s="47" t="s">
        <v>244</v>
      </c>
      <c r="D153" s="67">
        <v>100</v>
      </c>
    </row>
    <row r="154" spans="1:4" s="48" customFormat="1" ht="12" x14ac:dyDescent="0.2">
      <c r="A154" s="112" t="s">
        <v>205</v>
      </c>
      <c r="B154" s="113"/>
      <c r="C154" s="113"/>
      <c r="D154" s="114"/>
    </row>
    <row r="155" spans="1:4" s="48" customFormat="1" ht="26.25" customHeight="1" x14ac:dyDescent="0.2">
      <c r="A155" s="62" t="s">
        <v>206</v>
      </c>
      <c r="B155" s="68" t="s">
        <v>173</v>
      </c>
      <c r="C155" s="47" t="s">
        <v>244</v>
      </c>
      <c r="D155" s="47">
        <v>100</v>
      </c>
    </row>
    <row r="156" spans="1:4" s="48" customFormat="1" ht="12" customHeight="1" x14ac:dyDescent="0.2">
      <c r="A156" s="62" t="s">
        <v>208</v>
      </c>
      <c r="B156" s="62" t="s">
        <v>107</v>
      </c>
      <c r="C156" s="47" t="s">
        <v>244</v>
      </c>
      <c r="D156" s="47">
        <v>100</v>
      </c>
    </row>
    <row r="157" spans="1:4" s="48" customFormat="1" ht="12" x14ac:dyDescent="0.2">
      <c r="A157" s="62" t="s">
        <v>209</v>
      </c>
      <c r="B157" s="62" t="s">
        <v>107</v>
      </c>
      <c r="C157" s="47" t="s">
        <v>244</v>
      </c>
      <c r="D157" s="47">
        <v>100</v>
      </c>
    </row>
    <row r="158" spans="1:4" s="48" customFormat="1" ht="23.25" customHeight="1" x14ac:dyDescent="0.2">
      <c r="A158" s="62" t="s">
        <v>287</v>
      </c>
      <c r="B158" s="79" t="s">
        <v>294</v>
      </c>
      <c r="C158" s="47" t="s">
        <v>244</v>
      </c>
      <c r="D158" s="47">
        <v>100</v>
      </c>
    </row>
    <row r="159" spans="1:4" s="48" customFormat="1" ht="24" customHeight="1" x14ac:dyDescent="0.2">
      <c r="A159" s="62" t="s">
        <v>266</v>
      </c>
      <c r="B159" s="79" t="s">
        <v>294</v>
      </c>
      <c r="C159" s="47" t="s">
        <v>244</v>
      </c>
      <c r="D159" s="47">
        <v>100</v>
      </c>
    </row>
    <row r="160" spans="1:4" s="48" customFormat="1" ht="12" x14ac:dyDescent="0.2">
      <c r="A160" s="62" t="s">
        <v>267</v>
      </c>
      <c r="B160" s="62" t="s">
        <v>107</v>
      </c>
      <c r="C160" s="47" t="s">
        <v>244</v>
      </c>
      <c r="D160" s="47">
        <v>100</v>
      </c>
    </row>
    <row r="161" spans="1:4" s="48" customFormat="1" ht="12" x14ac:dyDescent="0.2">
      <c r="A161" s="112" t="s">
        <v>157</v>
      </c>
      <c r="B161" s="113"/>
      <c r="C161" s="113"/>
      <c r="D161" s="114"/>
    </row>
    <row r="162" spans="1:4" s="48" customFormat="1" ht="12" x14ac:dyDescent="0.2">
      <c r="A162" s="62" t="s">
        <v>270</v>
      </c>
      <c r="B162" s="62" t="s">
        <v>107</v>
      </c>
      <c r="C162" s="47" t="s">
        <v>244</v>
      </c>
      <c r="D162" s="47">
        <v>100</v>
      </c>
    </row>
    <row r="163" spans="1:4" s="48" customFormat="1" ht="12" x14ac:dyDescent="0.2">
      <c r="A163" s="112" t="s">
        <v>271</v>
      </c>
      <c r="B163" s="113"/>
      <c r="C163" s="113"/>
      <c r="D163" s="114"/>
    </row>
    <row r="164" spans="1:4" s="48" customFormat="1" ht="12" x14ac:dyDescent="0.2">
      <c r="A164" s="62" t="s">
        <v>272</v>
      </c>
      <c r="B164" s="62" t="s">
        <v>107</v>
      </c>
      <c r="C164" s="47" t="s">
        <v>244</v>
      </c>
      <c r="D164" s="47">
        <v>100</v>
      </c>
    </row>
    <row r="165" spans="1:4" s="48" customFormat="1" ht="12" customHeight="1" x14ac:dyDescent="0.2">
      <c r="A165" s="62" t="s">
        <v>265</v>
      </c>
      <c r="B165" s="62" t="s">
        <v>107</v>
      </c>
      <c r="C165" s="47" t="s">
        <v>244</v>
      </c>
      <c r="D165" s="47">
        <v>100</v>
      </c>
    </row>
    <row r="166" spans="1:4" s="48" customFormat="1" ht="12" x14ac:dyDescent="0.2">
      <c r="A166" s="112" t="s">
        <v>146</v>
      </c>
      <c r="B166" s="113"/>
      <c r="C166" s="113"/>
      <c r="D166" s="114"/>
    </row>
    <row r="167" spans="1:4" s="48" customFormat="1" ht="11.25" customHeight="1" x14ac:dyDescent="0.2">
      <c r="A167" s="62" t="s">
        <v>265</v>
      </c>
      <c r="B167" s="62" t="s">
        <v>107</v>
      </c>
      <c r="C167" s="47" t="s">
        <v>244</v>
      </c>
      <c r="D167" s="47">
        <v>100</v>
      </c>
    </row>
    <row r="168" spans="1:4" s="48" customFormat="1" ht="12" x14ac:dyDescent="0.2">
      <c r="A168" s="112" t="s">
        <v>260</v>
      </c>
      <c r="B168" s="113"/>
      <c r="C168" s="113"/>
      <c r="D168" s="114"/>
    </row>
    <row r="169" spans="1:4" s="48" customFormat="1" ht="11.25" customHeight="1" x14ac:dyDescent="0.2">
      <c r="A169" s="62" t="s">
        <v>265</v>
      </c>
      <c r="B169" s="62" t="s">
        <v>107</v>
      </c>
      <c r="C169" s="47" t="s">
        <v>244</v>
      </c>
      <c r="D169" s="47">
        <v>100</v>
      </c>
    </row>
    <row r="170" spans="1:4" s="48" customFormat="1" ht="12" x14ac:dyDescent="0.2">
      <c r="A170" s="112" t="s">
        <v>158</v>
      </c>
      <c r="B170" s="113"/>
      <c r="C170" s="113"/>
      <c r="D170" s="114"/>
    </row>
    <row r="171" spans="1:4" s="48" customFormat="1" ht="11.25" customHeight="1" x14ac:dyDescent="0.2">
      <c r="A171" s="62" t="s">
        <v>273</v>
      </c>
      <c r="B171" s="80" t="s">
        <v>295</v>
      </c>
      <c r="C171" s="47" t="s">
        <v>244</v>
      </c>
      <c r="D171" s="47">
        <v>100</v>
      </c>
    </row>
    <row r="172" spans="1:4" s="48" customFormat="1" ht="12" customHeight="1" x14ac:dyDescent="0.2">
      <c r="A172" s="62" t="s">
        <v>275</v>
      </c>
      <c r="B172" s="80" t="s">
        <v>295</v>
      </c>
      <c r="C172" s="47" t="s">
        <v>244</v>
      </c>
      <c r="D172" s="47">
        <v>100</v>
      </c>
    </row>
    <row r="173" spans="1:4" s="48" customFormat="1" ht="10.5" customHeight="1" x14ac:dyDescent="0.2">
      <c r="A173" s="62" t="s">
        <v>277</v>
      </c>
      <c r="B173" s="80" t="s">
        <v>295</v>
      </c>
      <c r="C173" s="47" t="s">
        <v>244</v>
      </c>
      <c r="D173" s="47">
        <v>100</v>
      </c>
    </row>
    <row r="174" spans="1:4" x14ac:dyDescent="0.25">
      <c r="A174" s="86" t="s">
        <v>296</v>
      </c>
    </row>
    <row r="175" spans="1:4" ht="13.5" customHeight="1" x14ac:dyDescent="0.25">
      <c r="A175" s="49" t="s">
        <v>297</v>
      </c>
      <c r="C175" s="87" t="s">
        <v>298</v>
      </c>
    </row>
    <row r="176" spans="1:4" ht="10.5" customHeight="1" x14ac:dyDescent="0.25">
      <c r="A176" s="49"/>
      <c r="C176" s="87"/>
    </row>
    <row r="177" spans="1:3" ht="13.5" customHeight="1" x14ac:dyDescent="0.25">
      <c r="A177" s="49" t="s">
        <v>253</v>
      </c>
      <c r="C177" s="50" t="s">
        <v>254</v>
      </c>
    </row>
  </sheetData>
  <mergeCells count="44">
    <mergeCell ref="A145:D145"/>
    <mergeCell ref="A147:D147"/>
    <mergeCell ref="A154:D154"/>
    <mergeCell ref="A105:D105"/>
    <mergeCell ref="A112:D112"/>
    <mergeCell ref="A134:D134"/>
    <mergeCell ref="A140:D140"/>
    <mergeCell ref="A142:D142"/>
    <mergeCell ref="A119:D119"/>
    <mergeCell ref="A121:D121"/>
    <mergeCell ref="A124:D124"/>
    <mergeCell ref="A126:D126"/>
    <mergeCell ref="A128:D128"/>
    <mergeCell ref="A62:D62"/>
    <mergeCell ref="A69:D69"/>
    <mergeCell ref="A92:D92"/>
    <mergeCell ref="A98:D98"/>
    <mergeCell ref="A100:D100"/>
    <mergeCell ref="A5:D5"/>
    <mergeCell ref="A11:D11"/>
    <mergeCell ref="A13:D13"/>
    <mergeCell ref="A16:D16"/>
    <mergeCell ref="A103:D103"/>
    <mergeCell ref="A25:D25"/>
    <mergeCell ref="A49:D49"/>
    <mergeCell ref="A55:D55"/>
    <mergeCell ref="A57:D57"/>
    <mergeCell ref="A60:D60"/>
    <mergeCell ref="A42:D42"/>
    <mergeCell ref="A76:D76"/>
    <mergeCell ref="A78:D78"/>
    <mergeCell ref="A81:D81"/>
    <mergeCell ref="A83:D83"/>
    <mergeCell ref="A85:D85"/>
    <mergeCell ref="A18:D18"/>
    <mergeCell ref="A33:D33"/>
    <mergeCell ref="A35:D35"/>
    <mergeCell ref="A38:D38"/>
    <mergeCell ref="A40:D40"/>
    <mergeCell ref="A161:D161"/>
    <mergeCell ref="A163:D163"/>
    <mergeCell ref="A166:D166"/>
    <mergeCell ref="A168:D168"/>
    <mergeCell ref="A170:D170"/>
  </mergeCells>
  <pageMargins left="0.70866141732283472" right="0.31496062992125984" top="0.74803149606299213" bottom="0.19685039370078741" header="0.31496062992125984" footer="0.31496062992125984"/>
  <pageSetup paperSize="9" orientation="portrait" r:id="rId1"/>
  <rowBreaks count="3" manualBreakCount="3">
    <brk id="46" max="3" man="1"/>
    <brk id="89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розділ 6</vt:lpstr>
      <vt:lpstr>розділ 9</vt:lpstr>
      <vt:lpstr>'розділ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2018-10-05T13:23:56Z</cp:lastPrinted>
  <dcterms:created xsi:type="dcterms:W3CDTF">2016-10-13T12:09:51Z</dcterms:created>
  <dcterms:modified xsi:type="dcterms:W3CDTF">2018-10-08T11:32:19Z</dcterms:modified>
</cp:coreProperties>
</file>