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bookViews>
    <workbookView xWindow="0" yWindow="0" windowWidth="20490" windowHeight="7050"/>
  </bookViews>
  <sheets>
    <sheet name="РВ-зп" sheetId="2" r:id="rId1"/>
  </sheets>
  <calcPr calcId="162913"/>
</workbook>
</file>

<file path=xl/calcChain.xml><?xml version="1.0" encoding="utf-8"?>
<calcChain xmlns="http://schemas.openxmlformats.org/spreadsheetml/2006/main">
  <c r="B73" i="2" l="1"/>
  <c r="D72" i="2"/>
  <c r="D71" i="2"/>
  <c r="D61" i="2"/>
  <c r="B61" i="2"/>
  <c r="E60" i="2"/>
  <c r="H60" i="2" s="1"/>
  <c r="E59" i="2"/>
  <c r="H59" i="2" s="1"/>
  <c r="D49" i="2"/>
  <c r="B49" i="2"/>
  <c r="E48" i="2"/>
  <c r="H48" i="2" s="1"/>
  <c r="E47" i="2"/>
  <c r="H47" i="2" s="1"/>
  <c r="D36" i="2"/>
  <c r="B36" i="2"/>
  <c r="E35" i="2"/>
  <c r="H35" i="2" s="1"/>
  <c r="E34" i="2"/>
  <c r="H34" i="2" s="1"/>
  <c r="D24" i="2"/>
  <c r="B24" i="2"/>
  <c r="E23" i="2"/>
  <c r="H23" i="2" s="1"/>
  <c r="E22" i="2"/>
  <c r="H22" i="2" s="1"/>
  <c r="D12" i="2"/>
  <c r="B12" i="2"/>
  <c r="E11" i="2"/>
  <c r="H11" i="2" s="1"/>
  <c r="E10" i="2"/>
  <c r="F10" i="2" s="1"/>
  <c r="D73" i="2" l="1"/>
  <c r="E71" i="2"/>
  <c r="F71" i="2" s="1"/>
  <c r="E72" i="2"/>
  <c r="F11" i="2"/>
  <c r="F12" i="2" s="1"/>
  <c r="E12" i="2"/>
  <c r="H49" i="2"/>
  <c r="H10" i="2"/>
  <c r="F34" i="2"/>
  <c r="H24" i="2"/>
  <c r="H36" i="2"/>
  <c r="H61" i="2"/>
  <c r="G10" i="2"/>
  <c r="G11" i="2"/>
  <c r="G22" i="2"/>
  <c r="G23" i="2"/>
  <c r="E24" i="2"/>
  <c r="G34" i="2"/>
  <c r="G35" i="2"/>
  <c r="E36" i="2"/>
  <c r="G47" i="2"/>
  <c r="G48" i="2"/>
  <c r="E49" i="2"/>
  <c r="G59" i="2"/>
  <c r="G60" i="2"/>
  <c r="E61" i="2"/>
  <c r="F22" i="2"/>
  <c r="F23" i="2"/>
  <c r="I23" i="2" s="1"/>
  <c r="J23" i="2" s="1"/>
  <c r="F35" i="2"/>
  <c r="F47" i="2"/>
  <c r="F48" i="2"/>
  <c r="F59" i="2"/>
  <c r="I59" i="2" s="1"/>
  <c r="J59" i="2" s="1"/>
  <c r="F60" i="2"/>
  <c r="F72" i="2" l="1"/>
  <c r="G72" i="2"/>
  <c r="G71" i="2"/>
  <c r="I34" i="2"/>
  <c r="J34" i="2" s="1"/>
  <c r="I11" i="2"/>
  <c r="J11" i="2" s="1"/>
  <c r="H72" i="2"/>
  <c r="I72" i="2" s="1"/>
  <c r="H71" i="2"/>
  <c r="I71" i="2" s="1"/>
  <c r="E73" i="2"/>
  <c r="I48" i="2"/>
  <c r="J48" i="2" s="1"/>
  <c r="I60" i="2"/>
  <c r="J60" i="2" s="1"/>
  <c r="I35" i="2"/>
  <c r="J35" i="2" s="1"/>
  <c r="I22" i="2"/>
  <c r="J22" i="2" s="1"/>
  <c r="I10" i="2"/>
  <c r="J10" i="2" s="1"/>
  <c r="J12" i="2" s="1"/>
  <c r="I47" i="2"/>
  <c r="J47" i="2" s="1"/>
  <c r="H12" i="2"/>
  <c r="F49" i="2"/>
  <c r="I12" i="2"/>
  <c r="F61" i="2"/>
  <c r="F36" i="2"/>
  <c r="F24" i="2"/>
  <c r="G61" i="2"/>
  <c r="G36" i="2"/>
  <c r="G49" i="2"/>
  <c r="G24" i="2"/>
  <c r="G12" i="2"/>
  <c r="H73" i="2" l="1"/>
  <c r="I73" i="2"/>
  <c r="F73" i="2"/>
  <c r="G73" i="2"/>
  <c r="J24" i="2"/>
  <c r="I24" i="2"/>
  <c r="J49" i="2"/>
  <c r="J36" i="2"/>
  <c r="I36" i="2"/>
  <c r="J61" i="2"/>
  <c r="I61" i="2"/>
  <c r="I49" i="2"/>
  <c r="E78" i="2" l="1"/>
  <c r="E76" i="2"/>
  <c r="E77" i="2"/>
</calcChain>
</file>

<file path=xl/sharedStrings.xml><?xml version="1.0" encoding="utf-8"?>
<sst xmlns="http://schemas.openxmlformats.org/spreadsheetml/2006/main" count="107" uniqueCount="35">
  <si>
    <t xml:space="preserve">РОЗРАХУНОК </t>
  </si>
  <si>
    <t>Центру соціальної реабілітації дітей-інвалідів Сєвєродонецької міської ради</t>
  </si>
  <si>
    <t>Період розрахунку</t>
  </si>
  <si>
    <t>Кіл-ть місяців</t>
  </si>
  <si>
    <t>Мінімальна з/п згідно діючої тарифної сітки у період розразунку виплат працівникам, грн.</t>
  </si>
  <si>
    <t xml:space="preserve">Посад. оклад </t>
  </si>
  <si>
    <t>Підвищення окладу за шкідливі умови праці (20%)</t>
  </si>
  <si>
    <t>Надбавка за вислугу років (30%)</t>
  </si>
  <si>
    <t>Надбавка за престижність праці педагогічних працівників (15%)</t>
  </si>
  <si>
    <t>ФОП (КЕКВ 2111)</t>
  </si>
  <si>
    <t>Нарахування на зарплату (КЕКВ 2120)</t>
  </si>
  <si>
    <t>РАЗОМ:</t>
  </si>
  <si>
    <t>Надбавка за вислугу років (20%)</t>
  </si>
  <si>
    <t>грн.</t>
  </si>
  <si>
    <t>у т.ч.:</t>
  </si>
  <si>
    <t>по КЕКВ</t>
  </si>
  <si>
    <t>Директор</t>
  </si>
  <si>
    <t>О.О.Степова</t>
  </si>
  <si>
    <t>Головний бухгалтер</t>
  </si>
  <si>
    <t>Н.Г.Черноглазова</t>
  </si>
  <si>
    <t>КПК</t>
  </si>
  <si>
    <t>листопад 2017 р.</t>
  </si>
  <si>
    <t>грудень 2017 р.</t>
  </si>
  <si>
    <t>Індексація та/або преміювання (20%)</t>
  </si>
  <si>
    <t>Підвищення окладу за шкідливі умови праці (25%)</t>
  </si>
  <si>
    <t>Надбавка за вислугу років (10%)</t>
  </si>
  <si>
    <t>Надбавка за складність і напруженість в роботі (25%)</t>
  </si>
  <si>
    <t>заробітної плати спеціаліст з фізичної реабілітації 1 категорії (11 р-д)</t>
  </si>
  <si>
    <t>заробітної плати практичного психолога 1 категорії (13 р-д)</t>
  </si>
  <si>
    <t>заробітної плати практичного психолога 2 категорії (12 р-д)</t>
  </si>
  <si>
    <t>заробітної плати вчителя-логопеда 1 категорії (13 р-д)</t>
  </si>
  <si>
    <t>заробітної плати прибиральниці службових приміщень (1 р-д) на 0,5 ставки</t>
  </si>
  <si>
    <t>Надбавка за використання дезинфікуючих засобів (10%)</t>
  </si>
  <si>
    <t>Індексація та/або преміювання (60%) до мін.зп</t>
  </si>
  <si>
    <t>заробітної плати вчителя-реабілітолога 2 категорії (12 р-д)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</si>
</sst>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u/>
      <sz val="10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8"/>
      <color theme="1"/>
      <name val="Times New Roman"/>
      <family val="1"/>
      <charset val="204"/>
    </font>
    <font>
      <i/>
      <sz val="11"/>
      <color rgb="FFFF0000"/>
      <name val="Calibri"/>
      <family val="2"/>
      <charset val="204"/>
      <scheme val="minor"/>
    </font>
    <font>
      <b/>
      <u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3" fillId="0" borderId="0" xfId="0" applyFont="1" applyAlignment="1">
      <alignment horizontal="right"/>
    </xf>
    <xf numFmtId="0" fontId="3" fillId="0" borderId="0" xfId="0" applyFont="1" applyAlignment="1"/>
    <xf numFmtId="0" fontId="4" fillId="0" borderId="0" xfId="0" applyFont="1"/>
    <xf numFmtId="0" fontId="2" fillId="0" borderId="0" xfId="0" applyFont="1"/>
    <xf numFmtId="0" fontId="6" fillId="0" borderId="0" xfId="0" applyFont="1"/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2" fontId="4" fillId="0" borderId="1" xfId="0" applyNumberFormat="1" applyFont="1" applyBorder="1" applyAlignment="1">
      <alignment horizontal="center" wrapText="1"/>
    </xf>
    <xf numFmtId="0" fontId="1" fillId="0" borderId="0" xfId="0" applyFont="1"/>
    <xf numFmtId="0" fontId="7" fillId="0" borderId="1" xfId="0" applyFont="1" applyBorder="1" applyAlignment="1"/>
    <xf numFmtId="0" fontId="7" fillId="0" borderId="1" xfId="0" applyFont="1" applyBorder="1" applyAlignment="1">
      <alignment horizontal="center"/>
    </xf>
    <xf numFmtId="2" fontId="7" fillId="0" borderId="1" xfId="0" applyNumberFormat="1" applyFont="1" applyBorder="1" applyAlignment="1">
      <alignment horizontal="center"/>
    </xf>
    <xf numFmtId="0" fontId="7" fillId="0" borderId="0" xfId="0" applyFont="1" applyBorder="1" applyAlignment="1"/>
    <xf numFmtId="0" fontId="7" fillId="0" borderId="0" xfId="0" applyFont="1" applyBorder="1" applyAlignment="1">
      <alignment horizontal="center"/>
    </xf>
    <xf numFmtId="2" fontId="7" fillId="0" borderId="0" xfId="0" applyNumberFormat="1" applyFont="1" applyBorder="1" applyAlignment="1">
      <alignment horizontal="center"/>
    </xf>
    <xf numFmtId="0" fontId="8" fillId="2" borderId="0" xfId="0" applyFont="1" applyFill="1"/>
    <xf numFmtId="0" fontId="9" fillId="0" borderId="0" xfId="0" applyFont="1" applyAlignment="1">
      <alignment horizontal="center"/>
    </xf>
    <xf numFmtId="0" fontId="10" fillId="0" borderId="0" xfId="0" applyFont="1"/>
    <xf numFmtId="0" fontId="8" fillId="0" borderId="0" xfId="0" applyFont="1"/>
    <xf numFmtId="0" fontId="9" fillId="0" borderId="0" xfId="0" applyFont="1"/>
    <xf numFmtId="0" fontId="2" fillId="0" borderId="0" xfId="0" applyFont="1" applyBorder="1"/>
    <xf numFmtId="0" fontId="2" fillId="0" borderId="2" xfId="0" applyFont="1" applyBorder="1"/>
    <xf numFmtId="0" fontId="0" fillId="0" borderId="2" xfId="0" applyBorder="1"/>
    <xf numFmtId="0" fontId="3" fillId="0" borderId="0" xfId="0" applyNumberFormat="1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2" fontId="9" fillId="0" borderId="0" xfId="0" applyNumberFormat="1" applyFont="1" applyAlignment="1">
      <alignment horizontal="center"/>
    </xf>
    <xf numFmtId="2" fontId="10" fillId="0" borderId="0" xfId="0" applyNumberFormat="1" applyFont="1" applyAlignment="1">
      <alignment horizontal="right"/>
    </xf>
    <xf numFmtId="0" fontId="10" fillId="0" borderId="0" xfId="0" applyFont="1" applyAlignment="1">
      <alignment horizontal="righ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88"/>
  <sheetViews>
    <sheetView tabSelected="1" topLeftCell="C73" zoomScale="90" zoomScaleNormal="90" workbookViewId="0">
      <selection activeCell="N78" sqref="N78"/>
    </sheetView>
  </sheetViews>
  <sheetFormatPr defaultRowHeight="15" x14ac:dyDescent="0.25"/>
  <cols>
    <col min="1" max="1" width="12.5703125" customWidth="1"/>
    <col min="2" max="2" width="6.5703125" customWidth="1"/>
    <col min="3" max="3" width="10.140625" customWidth="1"/>
    <col min="4" max="4" width="8.5703125" customWidth="1"/>
    <col min="5" max="5" width="9.42578125" customWidth="1"/>
    <col min="6" max="6" width="10.140625" customWidth="1"/>
    <col min="7" max="7" width="10.5703125" customWidth="1"/>
    <col min="8" max="8" width="9.85546875" customWidth="1"/>
    <col min="9" max="9" width="9.7109375" customWidth="1"/>
    <col min="10" max="10" width="10.5703125" customWidth="1"/>
    <col min="11" max="11" width="8.28515625" customWidth="1"/>
    <col min="12" max="12" width="7.85546875" customWidth="1"/>
    <col min="13" max="13" width="8.28515625" customWidth="1"/>
    <col min="14" max="14" width="7" customWidth="1"/>
    <col min="15" max="15" width="7.42578125" customWidth="1"/>
  </cols>
  <sheetData>
    <row r="2" spans="1:14" ht="19.5" customHeight="1" x14ac:dyDescent="0.25">
      <c r="I2" s="1" t="s">
        <v>20</v>
      </c>
      <c r="J2" s="25">
        <v>3105</v>
      </c>
    </row>
    <row r="3" spans="1:14" ht="15.75" x14ac:dyDescent="0.25">
      <c r="A3" s="28" t="s">
        <v>0</v>
      </c>
      <c r="B3" s="28"/>
      <c r="C3" s="28"/>
      <c r="D3" s="28"/>
      <c r="E3" s="28"/>
      <c r="F3" s="28"/>
      <c r="G3" s="28"/>
      <c r="H3" s="28"/>
      <c r="I3" s="28"/>
      <c r="J3" s="2"/>
      <c r="K3" s="2"/>
      <c r="L3" s="2"/>
      <c r="M3" s="2"/>
      <c r="N3" s="3"/>
    </row>
    <row r="4" spans="1:14" ht="15.75" x14ac:dyDescent="0.25">
      <c r="A4" s="29" t="s">
        <v>28</v>
      </c>
      <c r="B4" s="29"/>
      <c r="C4" s="29"/>
      <c r="D4" s="29"/>
      <c r="E4" s="29"/>
      <c r="F4" s="29"/>
      <c r="G4" s="29"/>
      <c r="H4" s="29"/>
      <c r="I4" s="29"/>
      <c r="J4" s="2"/>
      <c r="K4" s="2"/>
      <c r="L4" s="2"/>
      <c r="M4" s="3"/>
    </row>
    <row r="5" spans="1:14" ht="15.75" x14ac:dyDescent="0.25">
      <c r="A5" s="29" t="s">
        <v>1</v>
      </c>
      <c r="B5" s="29"/>
      <c r="C5" s="29"/>
      <c r="D5" s="29"/>
      <c r="E5" s="29"/>
      <c r="F5" s="29"/>
      <c r="G5" s="29"/>
      <c r="H5" s="29"/>
      <c r="I5" s="29"/>
      <c r="L5" s="4"/>
      <c r="M5" s="5"/>
    </row>
    <row r="6" spans="1:14" ht="15.75" x14ac:dyDescent="0.25">
      <c r="A6" s="26"/>
      <c r="B6" s="26"/>
      <c r="C6" s="26"/>
      <c r="D6" s="26"/>
      <c r="E6" s="26"/>
      <c r="F6" s="26"/>
      <c r="G6" s="26"/>
      <c r="H6" s="26"/>
      <c r="I6" s="26"/>
      <c r="L6" s="4"/>
      <c r="M6" s="5"/>
    </row>
    <row r="7" spans="1:14" ht="15" customHeight="1" x14ac:dyDescent="0.25">
      <c r="A7" s="33" t="s">
        <v>2</v>
      </c>
      <c r="B7" s="33" t="s">
        <v>3</v>
      </c>
      <c r="C7" s="33" t="s">
        <v>4</v>
      </c>
      <c r="D7" s="33" t="s">
        <v>5</v>
      </c>
      <c r="E7" s="33" t="s">
        <v>6</v>
      </c>
      <c r="F7" s="33" t="s">
        <v>7</v>
      </c>
      <c r="G7" s="33" t="s">
        <v>8</v>
      </c>
      <c r="H7" s="33" t="s">
        <v>23</v>
      </c>
      <c r="I7" s="33" t="s">
        <v>9</v>
      </c>
      <c r="J7" s="33" t="s">
        <v>10</v>
      </c>
    </row>
    <row r="8" spans="1:14" x14ac:dyDescent="0.25">
      <c r="A8" s="33"/>
      <c r="B8" s="33"/>
      <c r="C8" s="33"/>
      <c r="D8" s="33"/>
      <c r="E8" s="33"/>
      <c r="F8" s="33"/>
      <c r="G8" s="33"/>
      <c r="H8" s="33"/>
      <c r="I8" s="33"/>
      <c r="J8" s="33"/>
    </row>
    <row r="9" spans="1:14" ht="84" customHeight="1" x14ac:dyDescent="0.25">
      <c r="A9" s="33"/>
      <c r="B9" s="33"/>
      <c r="C9" s="33"/>
      <c r="D9" s="33"/>
      <c r="E9" s="33"/>
      <c r="F9" s="33"/>
      <c r="G9" s="33"/>
      <c r="H9" s="33"/>
      <c r="I9" s="33"/>
      <c r="J9" s="33"/>
    </row>
    <row r="10" spans="1:14" ht="15" customHeight="1" x14ac:dyDescent="0.25">
      <c r="A10" s="6" t="s">
        <v>21</v>
      </c>
      <c r="B10" s="7">
        <v>1</v>
      </c>
      <c r="C10" s="8">
        <v>3200</v>
      </c>
      <c r="D10" s="7">
        <v>3632</v>
      </c>
      <c r="E10" s="8">
        <f t="shared" ref="E10:E11" si="0">D10*20%</f>
        <v>726.40000000000009</v>
      </c>
      <c r="F10" s="9">
        <f t="shared" ref="F10:F11" si="1">SUM(D10:E10)*30%</f>
        <v>1307.5199999999998</v>
      </c>
      <c r="G10" s="9">
        <f t="shared" ref="G10:G11" si="2">SUM(D10:E10)*15%</f>
        <v>653.75999999999988</v>
      </c>
      <c r="H10" s="8">
        <f t="shared" ref="H10:H11" si="3">(D10+E10)*20%</f>
        <v>871.68</v>
      </c>
      <c r="I10" s="8">
        <f t="shared" ref="I10:I11" si="4">SUM(D10:H10)</f>
        <v>7191.36</v>
      </c>
      <c r="J10" s="9">
        <f t="shared" ref="J10:J11" si="5">I10*22%</f>
        <v>1582.0991999999999</v>
      </c>
    </row>
    <row r="11" spans="1:14" s="10" customFormat="1" ht="15" customHeight="1" x14ac:dyDescent="0.25">
      <c r="A11" s="6" t="s">
        <v>22</v>
      </c>
      <c r="B11" s="7">
        <v>1</v>
      </c>
      <c r="C11" s="8">
        <v>3200</v>
      </c>
      <c r="D11" s="7">
        <v>3823</v>
      </c>
      <c r="E11" s="8">
        <f t="shared" si="0"/>
        <v>764.6</v>
      </c>
      <c r="F11" s="9">
        <f t="shared" si="1"/>
        <v>1376.28</v>
      </c>
      <c r="G11" s="9">
        <f t="shared" si="2"/>
        <v>688.14</v>
      </c>
      <c r="H11" s="8">
        <f t="shared" si="3"/>
        <v>917.5200000000001</v>
      </c>
      <c r="I11" s="8">
        <f t="shared" si="4"/>
        <v>7569.5400000000009</v>
      </c>
      <c r="J11" s="9">
        <f t="shared" si="5"/>
        <v>1665.2988000000003</v>
      </c>
    </row>
    <row r="12" spans="1:14" ht="15" customHeight="1" x14ac:dyDescent="0.25">
      <c r="A12" s="11" t="s">
        <v>11</v>
      </c>
      <c r="B12" s="12">
        <f>SUM(B10:B11)</f>
        <v>2</v>
      </c>
      <c r="C12" s="11"/>
      <c r="D12" s="13">
        <f t="shared" ref="D12:J12" si="6">SUM(D10:D11)</f>
        <v>7455</v>
      </c>
      <c r="E12" s="13">
        <f t="shared" si="6"/>
        <v>1491</v>
      </c>
      <c r="F12" s="13">
        <f t="shared" si="6"/>
        <v>2683.7999999999997</v>
      </c>
      <c r="G12" s="13">
        <f t="shared" si="6"/>
        <v>1341.8999999999999</v>
      </c>
      <c r="H12" s="13">
        <f t="shared" si="6"/>
        <v>1789.2</v>
      </c>
      <c r="I12" s="13">
        <f t="shared" si="6"/>
        <v>14760.900000000001</v>
      </c>
      <c r="J12" s="13">
        <f t="shared" si="6"/>
        <v>3247.3980000000001</v>
      </c>
    </row>
    <row r="13" spans="1:14" ht="15" customHeight="1" x14ac:dyDescent="0.25">
      <c r="A13" s="14"/>
      <c r="B13" s="15"/>
      <c r="C13" s="14"/>
      <c r="D13" s="16"/>
      <c r="E13" s="16"/>
      <c r="F13" s="16"/>
      <c r="G13" s="16"/>
      <c r="H13" s="16"/>
      <c r="I13" s="16"/>
      <c r="J13" s="16"/>
    </row>
    <row r="14" spans="1:14" x14ac:dyDescent="0.25">
      <c r="A14" s="17"/>
      <c r="C14" s="18"/>
      <c r="D14" s="18"/>
      <c r="E14" s="18"/>
      <c r="F14" s="18"/>
      <c r="G14" s="18"/>
      <c r="H14" s="18"/>
    </row>
    <row r="15" spans="1:14" ht="15.75" x14ac:dyDescent="0.25">
      <c r="A15" s="28" t="s">
        <v>0</v>
      </c>
      <c r="B15" s="28"/>
      <c r="C15" s="28"/>
      <c r="D15" s="28"/>
      <c r="E15" s="28"/>
      <c r="F15" s="28"/>
      <c r="G15" s="28"/>
      <c r="H15" s="28"/>
      <c r="I15" s="28"/>
      <c r="J15" s="2"/>
      <c r="K15" s="2"/>
      <c r="L15" s="2"/>
      <c r="M15" s="2"/>
      <c r="N15" s="3"/>
    </row>
    <row r="16" spans="1:14" ht="15.75" x14ac:dyDescent="0.25">
      <c r="A16" s="29" t="s">
        <v>29</v>
      </c>
      <c r="B16" s="29"/>
      <c r="C16" s="29"/>
      <c r="D16" s="29"/>
      <c r="E16" s="29"/>
      <c r="F16" s="29"/>
      <c r="G16" s="29"/>
      <c r="H16" s="29"/>
      <c r="I16" s="29"/>
      <c r="J16" s="2"/>
      <c r="K16" s="2"/>
      <c r="L16" s="2"/>
      <c r="M16" s="3"/>
    </row>
    <row r="17" spans="1:14" ht="15.75" x14ac:dyDescent="0.25">
      <c r="A17" s="29" t="s">
        <v>1</v>
      </c>
      <c r="B17" s="29"/>
      <c r="C17" s="29"/>
      <c r="D17" s="29"/>
      <c r="E17" s="29"/>
      <c r="F17" s="29"/>
      <c r="G17" s="29"/>
      <c r="H17" s="29"/>
      <c r="I17" s="29"/>
      <c r="L17" s="4"/>
      <c r="M17" s="5"/>
    </row>
    <row r="18" spans="1:14" ht="15.75" x14ac:dyDescent="0.25">
      <c r="A18" s="26"/>
      <c r="B18" s="26"/>
      <c r="C18" s="26"/>
      <c r="D18" s="26"/>
      <c r="E18" s="26"/>
      <c r="F18" s="26"/>
      <c r="G18" s="26"/>
      <c r="H18" s="26"/>
      <c r="I18" s="26"/>
      <c r="L18" s="4"/>
      <c r="M18" s="5"/>
    </row>
    <row r="19" spans="1:14" ht="15" customHeight="1" x14ac:dyDescent="0.25">
      <c r="A19" s="33" t="s">
        <v>2</v>
      </c>
      <c r="B19" s="33" t="s">
        <v>3</v>
      </c>
      <c r="C19" s="33" t="s">
        <v>4</v>
      </c>
      <c r="D19" s="33" t="s">
        <v>5</v>
      </c>
      <c r="E19" s="33" t="s">
        <v>6</v>
      </c>
      <c r="F19" s="33" t="s">
        <v>7</v>
      </c>
      <c r="G19" s="33" t="s">
        <v>8</v>
      </c>
      <c r="H19" s="33" t="s">
        <v>23</v>
      </c>
      <c r="I19" s="33" t="s">
        <v>9</v>
      </c>
      <c r="J19" s="33" t="s">
        <v>10</v>
      </c>
    </row>
    <row r="20" spans="1:14" x14ac:dyDescent="0.25">
      <c r="A20" s="33"/>
      <c r="B20" s="33"/>
      <c r="C20" s="33"/>
      <c r="D20" s="33"/>
      <c r="E20" s="33"/>
      <c r="F20" s="33"/>
      <c r="G20" s="33"/>
      <c r="H20" s="33"/>
      <c r="I20" s="33"/>
      <c r="J20" s="33"/>
    </row>
    <row r="21" spans="1:14" ht="84" customHeight="1" x14ac:dyDescent="0.25">
      <c r="A21" s="33"/>
      <c r="B21" s="33"/>
      <c r="C21" s="33"/>
      <c r="D21" s="33"/>
      <c r="E21" s="33"/>
      <c r="F21" s="33"/>
      <c r="G21" s="33"/>
      <c r="H21" s="33"/>
      <c r="I21" s="33"/>
      <c r="J21" s="33"/>
    </row>
    <row r="22" spans="1:14" ht="15" customHeight="1" x14ac:dyDescent="0.25">
      <c r="A22" s="6" t="s">
        <v>21</v>
      </c>
      <c r="B22" s="7">
        <v>1</v>
      </c>
      <c r="C22" s="8">
        <v>3200</v>
      </c>
      <c r="D22" s="7">
        <v>3392</v>
      </c>
      <c r="E22" s="8">
        <f t="shared" ref="E22:E23" si="7">D22*20%</f>
        <v>678.40000000000009</v>
      </c>
      <c r="F22" s="9">
        <f t="shared" ref="F22:F23" si="8">SUM(D22:E22)*30%</f>
        <v>1221.1199999999999</v>
      </c>
      <c r="G22" s="9">
        <f t="shared" ref="G22:G23" si="9">SUM(D22:E22)*15%</f>
        <v>610.55999999999995</v>
      </c>
      <c r="H22" s="8">
        <f t="shared" ref="H22:H23" si="10">(D22+E22)*20%</f>
        <v>814.08</v>
      </c>
      <c r="I22" s="8">
        <f t="shared" ref="I22:I23" si="11">SUM(D22:H22)</f>
        <v>6716.16</v>
      </c>
      <c r="J22" s="9">
        <f t="shared" ref="J22:J23" si="12">I22*22%</f>
        <v>1477.5552</v>
      </c>
    </row>
    <row r="23" spans="1:14" s="10" customFormat="1" ht="15" customHeight="1" x14ac:dyDescent="0.25">
      <c r="A23" s="6" t="s">
        <v>22</v>
      </c>
      <c r="B23" s="7">
        <v>1</v>
      </c>
      <c r="C23" s="8">
        <v>3200</v>
      </c>
      <c r="D23" s="7">
        <v>3570</v>
      </c>
      <c r="E23" s="8">
        <f t="shared" si="7"/>
        <v>714</v>
      </c>
      <c r="F23" s="9">
        <f t="shared" si="8"/>
        <v>1285.2</v>
      </c>
      <c r="G23" s="9">
        <f t="shared" si="9"/>
        <v>642.6</v>
      </c>
      <c r="H23" s="8">
        <f t="shared" si="10"/>
        <v>856.80000000000007</v>
      </c>
      <c r="I23" s="8">
        <f t="shared" si="11"/>
        <v>7068.6</v>
      </c>
      <c r="J23" s="9">
        <f t="shared" si="12"/>
        <v>1555.0920000000001</v>
      </c>
    </row>
    <row r="24" spans="1:14" ht="15" customHeight="1" x14ac:dyDescent="0.25">
      <c r="A24" s="11" t="s">
        <v>11</v>
      </c>
      <c r="B24" s="12">
        <f>SUM(B22:B23)</f>
        <v>2</v>
      </c>
      <c r="C24" s="11"/>
      <c r="D24" s="13">
        <f t="shared" ref="D24:J24" si="13">SUM(D22:D23)</f>
        <v>6962</v>
      </c>
      <c r="E24" s="13">
        <f t="shared" si="13"/>
        <v>1392.4</v>
      </c>
      <c r="F24" s="13">
        <f t="shared" si="13"/>
        <v>2506.3199999999997</v>
      </c>
      <c r="G24" s="13">
        <f t="shared" si="13"/>
        <v>1253.1599999999999</v>
      </c>
      <c r="H24" s="13">
        <f t="shared" si="13"/>
        <v>1670.88</v>
      </c>
      <c r="I24" s="13">
        <f t="shared" si="13"/>
        <v>13784.76</v>
      </c>
      <c r="J24" s="13">
        <f t="shared" si="13"/>
        <v>3032.6472000000003</v>
      </c>
    </row>
    <row r="25" spans="1:14" x14ac:dyDescent="0.25">
      <c r="A25" s="17"/>
      <c r="C25" s="18"/>
      <c r="D25" s="18"/>
      <c r="E25" s="18"/>
      <c r="F25" s="18"/>
      <c r="G25" s="18"/>
      <c r="H25" s="18"/>
    </row>
    <row r="26" spans="1:14" x14ac:dyDescent="0.25">
      <c r="B26" s="19"/>
      <c r="D26" s="20"/>
      <c r="E26" s="20"/>
    </row>
    <row r="27" spans="1:14" ht="15.75" x14ac:dyDescent="0.25">
      <c r="A27" s="28" t="s">
        <v>0</v>
      </c>
      <c r="B27" s="28"/>
      <c r="C27" s="28"/>
      <c r="D27" s="28"/>
      <c r="E27" s="28"/>
      <c r="F27" s="28"/>
      <c r="G27" s="28"/>
      <c r="H27" s="28"/>
      <c r="I27" s="28"/>
      <c r="J27" s="2"/>
      <c r="K27" s="2"/>
      <c r="L27" s="2"/>
      <c r="M27" s="2"/>
      <c r="N27" s="3"/>
    </row>
    <row r="28" spans="1:14" ht="15.75" x14ac:dyDescent="0.25">
      <c r="A28" s="29" t="s">
        <v>30</v>
      </c>
      <c r="B28" s="29"/>
      <c r="C28" s="29"/>
      <c r="D28" s="29"/>
      <c r="E28" s="29"/>
      <c r="F28" s="29"/>
      <c r="G28" s="29"/>
      <c r="H28" s="29"/>
      <c r="I28" s="29"/>
      <c r="J28" s="2"/>
      <c r="K28" s="2"/>
      <c r="L28" s="2"/>
      <c r="M28" s="3"/>
    </row>
    <row r="29" spans="1:14" ht="15.75" x14ac:dyDescent="0.25">
      <c r="A29" s="29" t="s">
        <v>1</v>
      </c>
      <c r="B29" s="29"/>
      <c r="C29" s="29"/>
      <c r="D29" s="29"/>
      <c r="E29" s="29"/>
      <c r="F29" s="29"/>
      <c r="G29" s="29"/>
      <c r="H29" s="29"/>
      <c r="I29" s="29"/>
      <c r="L29" s="4"/>
      <c r="M29" s="5"/>
    </row>
    <row r="30" spans="1:14" ht="15.75" x14ac:dyDescent="0.25">
      <c r="A30" s="26"/>
      <c r="B30" s="26"/>
      <c r="C30" s="26"/>
      <c r="D30" s="26"/>
      <c r="E30" s="26"/>
      <c r="F30" s="26"/>
      <c r="G30" s="26"/>
      <c r="H30" s="26"/>
      <c r="I30" s="26"/>
      <c r="L30" s="4"/>
      <c r="M30" s="5"/>
    </row>
    <row r="31" spans="1:14" ht="15" customHeight="1" x14ac:dyDescent="0.25">
      <c r="A31" s="33" t="s">
        <v>2</v>
      </c>
      <c r="B31" s="33" t="s">
        <v>3</v>
      </c>
      <c r="C31" s="33" t="s">
        <v>4</v>
      </c>
      <c r="D31" s="33" t="s">
        <v>5</v>
      </c>
      <c r="E31" s="33" t="s">
        <v>6</v>
      </c>
      <c r="F31" s="33" t="s">
        <v>7</v>
      </c>
      <c r="G31" s="33" t="s">
        <v>8</v>
      </c>
      <c r="H31" s="33" t="s">
        <v>23</v>
      </c>
      <c r="I31" s="33" t="s">
        <v>9</v>
      </c>
      <c r="J31" s="33" t="s">
        <v>10</v>
      </c>
    </row>
    <row r="32" spans="1:14" x14ac:dyDescent="0.25">
      <c r="A32" s="33"/>
      <c r="B32" s="33"/>
      <c r="C32" s="33"/>
      <c r="D32" s="33"/>
      <c r="E32" s="33"/>
      <c r="F32" s="33"/>
      <c r="G32" s="33"/>
      <c r="H32" s="33"/>
      <c r="I32" s="33"/>
      <c r="J32" s="33"/>
    </row>
    <row r="33" spans="1:14" ht="84" customHeight="1" x14ac:dyDescent="0.25">
      <c r="A33" s="33"/>
      <c r="B33" s="33"/>
      <c r="C33" s="33"/>
      <c r="D33" s="33"/>
      <c r="E33" s="33"/>
      <c r="F33" s="33"/>
      <c r="G33" s="33"/>
      <c r="H33" s="33"/>
      <c r="I33" s="33"/>
      <c r="J33" s="33"/>
    </row>
    <row r="34" spans="1:14" ht="15" customHeight="1" x14ac:dyDescent="0.25">
      <c r="A34" s="6" t="s">
        <v>21</v>
      </c>
      <c r="B34" s="7">
        <v>1</v>
      </c>
      <c r="C34" s="8">
        <v>3200</v>
      </c>
      <c r="D34" s="7">
        <v>3632</v>
      </c>
      <c r="E34" s="8">
        <f t="shared" ref="E34:E35" si="14">D34*20%</f>
        <v>726.40000000000009</v>
      </c>
      <c r="F34" s="9">
        <f t="shared" ref="F34:F35" si="15">SUM(D34:E34)*30%</f>
        <v>1307.5199999999998</v>
      </c>
      <c r="G34" s="9">
        <f t="shared" ref="G34:G35" si="16">SUM(D34:E34)*15%</f>
        <v>653.75999999999988</v>
      </c>
      <c r="H34" s="8">
        <f t="shared" ref="H34:H35" si="17">(D34+E34)*20%</f>
        <v>871.68</v>
      </c>
      <c r="I34" s="8">
        <f t="shared" ref="I34:I35" si="18">SUM(D34:H34)</f>
        <v>7191.36</v>
      </c>
      <c r="J34" s="9">
        <f t="shared" ref="J34:J35" si="19">I34*22%</f>
        <v>1582.0991999999999</v>
      </c>
    </row>
    <row r="35" spans="1:14" s="10" customFormat="1" ht="15" customHeight="1" x14ac:dyDescent="0.25">
      <c r="A35" s="6" t="s">
        <v>22</v>
      </c>
      <c r="B35" s="7">
        <v>1</v>
      </c>
      <c r="C35" s="8">
        <v>3200</v>
      </c>
      <c r="D35" s="7">
        <v>3823</v>
      </c>
      <c r="E35" s="8">
        <f t="shared" si="14"/>
        <v>764.6</v>
      </c>
      <c r="F35" s="9">
        <f t="shared" si="15"/>
        <v>1376.28</v>
      </c>
      <c r="G35" s="9">
        <f t="shared" si="16"/>
        <v>688.14</v>
      </c>
      <c r="H35" s="8">
        <f t="shared" si="17"/>
        <v>917.5200000000001</v>
      </c>
      <c r="I35" s="8">
        <f t="shared" si="18"/>
        <v>7569.5400000000009</v>
      </c>
      <c r="J35" s="9">
        <f t="shared" si="19"/>
        <v>1665.2988000000003</v>
      </c>
    </row>
    <row r="36" spans="1:14" ht="15" customHeight="1" x14ac:dyDescent="0.25">
      <c r="A36" s="11" t="s">
        <v>11</v>
      </c>
      <c r="B36" s="12">
        <f>SUM(B34:B35)</f>
        <v>2</v>
      </c>
      <c r="C36" s="11"/>
      <c r="D36" s="13">
        <f t="shared" ref="D36:J36" si="20">SUM(D34:D35)</f>
        <v>7455</v>
      </c>
      <c r="E36" s="13">
        <f t="shared" si="20"/>
        <v>1491</v>
      </c>
      <c r="F36" s="13">
        <f t="shared" si="20"/>
        <v>2683.7999999999997</v>
      </c>
      <c r="G36" s="13">
        <f t="shared" si="20"/>
        <v>1341.8999999999999</v>
      </c>
      <c r="H36" s="13">
        <f t="shared" si="20"/>
        <v>1789.2</v>
      </c>
      <c r="I36" s="13">
        <f t="shared" si="20"/>
        <v>14760.900000000001</v>
      </c>
      <c r="J36" s="13">
        <f t="shared" si="20"/>
        <v>3247.3980000000001</v>
      </c>
    </row>
    <row r="37" spans="1:14" ht="15" customHeight="1" x14ac:dyDescent="0.25">
      <c r="A37" s="14"/>
      <c r="B37" s="15"/>
      <c r="C37" s="14"/>
      <c r="D37" s="16"/>
      <c r="E37" s="16"/>
      <c r="F37" s="16"/>
      <c r="G37" s="16"/>
      <c r="H37" s="16"/>
      <c r="I37" s="16"/>
      <c r="J37" s="16"/>
    </row>
    <row r="38" spans="1:14" ht="15" customHeight="1" x14ac:dyDescent="0.25">
      <c r="A38" s="14"/>
      <c r="B38" s="15"/>
      <c r="C38" s="14"/>
      <c r="D38" s="16"/>
      <c r="E38" s="16"/>
      <c r="F38" s="16"/>
      <c r="G38" s="16"/>
      <c r="H38" s="16"/>
      <c r="I38" s="16"/>
      <c r="J38" s="16"/>
    </row>
    <row r="39" spans="1:14" x14ac:dyDescent="0.25">
      <c r="A39" s="17"/>
      <c r="C39" s="18"/>
      <c r="D39" s="18"/>
      <c r="E39" s="18"/>
      <c r="F39" s="18"/>
      <c r="G39" s="18"/>
      <c r="H39" s="18"/>
    </row>
    <row r="40" spans="1:14" ht="15.75" x14ac:dyDescent="0.25">
      <c r="A40" s="28" t="s">
        <v>0</v>
      </c>
      <c r="B40" s="28"/>
      <c r="C40" s="28"/>
      <c r="D40" s="28"/>
      <c r="E40" s="28"/>
      <c r="F40" s="28"/>
      <c r="G40" s="28"/>
      <c r="H40" s="28"/>
      <c r="I40" s="28"/>
      <c r="J40" s="2"/>
      <c r="K40" s="2"/>
      <c r="L40" s="2"/>
      <c r="M40" s="2"/>
      <c r="N40" s="3"/>
    </row>
    <row r="41" spans="1:14" ht="15.75" x14ac:dyDescent="0.25">
      <c r="A41" s="29" t="s">
        <v>34</v>
      </c>
      <c r="B41" s="29"/>
      <c r="C41" s="29"/>
      <c r="D41" s="29"/>
      <c r="E41" s="29"/>
      <c r="F41" s="29"/>
      <c r="G41" s="29"/>
      <c r="H41" s="29"/>
      <c r="I41" s="29"/>
      <c r="J41" s="2"/>
      <c r="K41" s="2"/>
      <c r="L41" s="2"/>
      <c r="M41" s="3"/>
    </row>
    <row r="42" spans="1:14" ht="15.75" x14ac:dyDescent="0.25">
      <c r="A42" s="29" t="s">
        <v>1</v>
      </c>
      <c r="B42" s="29"/>
      <c r="C42" s="29"/>
      <c r="D42" s="29"/>
      <c r="E42" s="29"/>
      <c r="F42" s="29"/>
      <c r="G42" s="29"/>
      <c r="H42" s="29"/>
      <c r="I42" s="29"/>
      <c r="L42" s="4"/>
      <c r="M42" s="5"/>
    </row>
    <row r="43" spans="1:14" ht="15.75" x14ac:dyDescent="0.25">
      <c r="A43" s="26"/>
      <c r="B43" s="26"/>
      <c r="C43" s="26"/>
      <c r="D43" s="26"/>
      <c r="E43" s="26"/>
      <c r="F43" s="26"/>
      <c r="G43" s="26"/>
      <c r="H43" s="26"/>
      <c r="I43" s="26"/>
      <c r="L43" s="4"/>
      <c r="M43" s="5"/>
    </row>
    <row r="44" spans="1:14" ht="15" customHeight="1" x14ac:dyDescent="0.25">
      <c r="A44" s="33" t="s">
        <v>2</v>
      </c>
      <c r="B44" s="33" t="s">
        <v>3</v>
      </c>
      <c r="C44" s="33" t="s">
        <v>4</v>
      </c>
      <c r="D44" s="33" t="s">
        <v>5</v>
      </c>
      <c r="E44" s="33" t="s">
        <v>6</v>
      </c>
      <c r="F44" s="33" t="s">
        <v>12</v>
      </c>
      <c r="G44" s="33" t="s">
        <v>8</v>
      </c>
      <c r="H44" s="33" t="s">
        <v>23</v>
      </c>
      <c r="I44" s="33" t="s">
        <v>9</v>
      </c>
      <c r="J44" s="33" t="s">
        <v>10</v>
      </c>
    </row>
    <row r="45" spans="1:14" x14ac:dyDescent="0.25">
      <c r="A45" s="33"/>
      <c r="B45" s="33"/>
      <c r="C45" s="33"/>
      <c r="D45" s="33"/>
      <c r="E45" s="33"/>
      <c r="F45" s="33"/>
      <c r="G45" s="33"/>
      <c r="H45" s="33"/>
      <c r="I45" s="33"/>
      <c r="J45" s="33"/>
    </row>
    <row r="46" spans="1:14" ht="84" customHeight="1" x14ac:dyDescent="0.25">
      <c r="A46" s="33"/>
      <c r="B46" s="33"/>
      <c r="C46" s="33"/>
      <c r="D46" s="33"/>
      <c r="E46" s="33"/>
      <c r="F46" s="33"/>
      <c r="G46" s="33"/>
      <c r="H46" s="33"/>
      <c r="I46" s="33"/>
      <c r="J46" s="33"/>
    </row>
    <row r="47" spans="1:14" ht="15" customHeight="1" x14ac:dyDescent="0.25">
      <c r="A47" s="6" t="s">
        <v>21</v>
      </c>
      <c r="B47" s="7">
        <v>1</v>
      </c>
      <c r="C47" s="8">
        <v>3200</v>
      </c>
      <c r="D47" s="7">
        <v>3392</v>
      </c>
      <c r="E47" s="8">
        <f t="shared" ref="E47:E48" si="21">D47*20%</f>
        <v>678.40000000000009</v>
      </c>
      <c r="F47" s="9">
        <f t="shared" ref="F47:F48" si="22">SUM(D47:E47)*20%</f>
        <v>814.08</v>
      </c>
      <c r="G47" s="9">
        <f t="shared" ref="G47:G48" si="23">SUM(D47:E47)*15%</f>
        <v>610.55999999999995</v>
      </c>
      <c r="H47" s="8">
        <f t="shared" ref="H47:H48" si="24">(D47+E47)*20%</f>
        <v>814.08</v>
      </c>
      <c r="I47" s="8">
        <f t="shared" ref="I47:I48" si="25">SUM(D47:H47)</f>
        <v>6309.1200000000008</v>
      </c>
      <c r="J47" s="9">
        <f t="shared" ref="J47:J48" si="26">I47*22%</f>
        <v>1388.0064000000002</v>
      </c>
    </row>
    <row r="48" spans="1:14" s="10" customFormat="1" ht="15" customHeight="1" x14ac:dyDescent="0.25">
      <c r="A48" s="6" t="s">
        <v>22</v>
      </c>
      <c r="B48" s="7">
        <v>1</v>
      </c>
      <c r="C48" s="8">
        <v>3200</v>
      </c>
      <c r="D48" s="7">
        <v>3570</v>
      </c>
      <c r="E48" s="8">
        <f t="shared" si="21"/>
        <v>714</v>
      </c>
      <c r="F48" s="9">
        <f t="shared" si="22"/>
        <v>856.80000000000007</v>
      </c>
      <c r="G48" s="9">
        <f t="shared" si="23"/>
        <v>642.6</v>
      </c>
      <c r="H48" s="8">
        <f t="shared" si="24"/>
        <v>856.80000000000007</v>
      </c>
      <c r="I48" s="8">
        <f t="shared" si="25"/>
        <v>6640.2000000000007</v>
      </c>
      <c r="J48" s="9">
        <f t="shared" si="26"/>
        <v>1460.8440000000003</v>
      </c>
    </row>
    <row r="49" spans="1:14" ht="15" customHeight="1" x14ac:dyDescent="0.25">
      <c r="A49" s="11" t="s">
        <v>11</v>
      </c>
      <c r="B49" s="12">
        <f>SUM(B47:B48)</f>
        <v>2</v>
      </c>
      <c r="C49" s="11"/>
      <c r="D49" s="13">
        <f t="shared" ref="D49:J49" si="27">SUM(D47:D48)</f>
        <v>6962</v>
      </c>
      <c r="E49" s="13">
        <f t="shared" si="27"/>
        <v>1392.4</v>
      </c>
      <c r="F49" s="13">
        <f t="shared" si="27"/>
        <v>1670.88</v>
      </c>
      <c r="G49" s="13">
        <f t="shared" si="27"/>
        <v>1253.1599999999999</v>
      </c>
      <c r="H49" s="13">
        <f t="shared" si="27"/>
        <v>1670.88</v>
      </c>
      <c r="I49" s="13">
        <f t="shared" si="27"/>
        <v>12949.320000000002</v>
      </c>
      <c r="J49" s="13">
        <f t="shared" si="27"/>
        <v>2848.8504000000003</v>
      </c>
    </row>
    <row r="50" spans="1:14" ht="15" customHeight="1" x14ac:dyDescent="0.25">
      <c r="A50" s="14"/>
      <c r="B50" s="15"/>
      <c r="C50" s="14"/>
      <c r="D50" s="16"/>
      <c r="E50" s="16"/>
      <c r="F50" s="16"/>
      <c r="G50" s="16"/>
      <c r="H50" s="16"/>
      <c r="I50" s="16"/>
      <c r="J50" s="16"/>
    </row>
    <row r="51" spans="1:14" x14ac:dyDescent="0.25">
      <c r="A51" s="17"/>
      <c r="C51" s="18"/>
      <c r="D51" s="18"/>
      <c r="E51" s="18"/>
      <c r="F51" s="18"/>
      <c r="G51" s="18"/>
      <c r="H51" s="18"/>
    </row>
    <row r="52" spans="1:14" ht="15.75" x14ac:dyDescent="0.25">
      <c r="A52" s="28" t="s">
        <v>0</v>
      </c>
      <c r="B52" s="28"/>
      <c r="C52" s="28"/>
      <c r="D52" s="28"/>
      <c r="E52" s="28"/>
      <c r="F52" s="28"/>
      <c r="G52" s="28"/>
      <c r="H52" s="28"/>
      <c r="I52" s="28"/>
      <c r="J52" s="2"/>
      <c r="K52" s="2"/>
      <c r="L52" s="2"/>
      <c r="M52" s="2"/>
      <c r="N52" s="3"/>
    </row>
    <row r="53" spans="1:14" ht="15.75" x14ac:dyDescent="0.25">
      <c r="A53" s="29" t="s">
        <v>27</v>
      </c>
      <c r="B53" s="29"/>
      <c r="C53" s="29"/>
      <c r="D53" s="29"/>
      <c r="E53" s="29"/>
      <c r="F53" s="29"/>
      <c r="G53" s="29"/>
      <c r="H53" s="29"/>
      <c r="I53" s="29"/>
      <c r="J53" s="2"/>
      <c r="K53" s="2"/>
      <c r="L53" s="2"/>
      <c r="M53" s="3"/>
    </row>
    <row r="54" spans="1:14" ht="15.75" x14ac:dyDescent="0.25">
      <c r="A54" s="29" t="s">
        <v>1</v>
      </c>
      <c r="B54" s="29"/>
      <c r="C54" s="29"/>
      <c r="D54" s="29"/>
      <c r="E54" s="29"/>
      <c r="F54" s="29"/>
      <c r="G54" s="29"/>
      <c r="H54" s="29"/>
      <c r="I54" s="29"/>
      <c r="L54" s="4"/>
      <c r="M54" s="5"/>
    </row>
    <row r="55" spans="1:14" ht="15.75" x14ac:dyDescent="0.25">
      <c r="A55" s="26"/>
      <c r="B55" s="26"/>
      <c r="C55" s="26"/>
      <c r="D55" s="26"/>
      <c r="E55" s="26"/>
      <c r="F55" s="26"/>
      <c r="G55" s="26"/>
      <c r="H55" s="26"/>
      <c r="I55" s="26"/>
      <c r="L55" s="4"/>
      <c r="M55" s="5"/>
    </row>
    <row r="56" spans="1:14" ht="15" customHeight="1" x14ac:dyDescent="0.25">
      <c r="A56" s="30" t="s">
        <v>2</v>
      </c>
      <c r="B56" s="30" t="s">
        <v>3</v>
      </c>
      <c r="C56" s="30" t="s">
        <v>4</v>
      </c>
      <c r="D56" s="30" t="s">
        <v>5</v>
      </c>
      <c r="E56" s="30" t="s">
        <v>24</v>
      </c>
      <c r="F56" s="30" t="s">
        <v>25</v>
      </c>
      <c r="G56" s="30" t="s">
        <v>26</v>
      </c>
      <c r="H56" s="30" t="s">
        <v>23</v>
      </c>
      <c r="I56" s="30" t="s">
        <v>9</v>
      </c>
      <c r="J56" s="30" t="s">
        <v>10</v>
      </c>
    </row>
    <row r="57" spans="1:14" x14ac:dyDescent="0.25">
      <c r="A57" s="31"/>
      <c r="B57" s="31"/>
      <c r="C57" s="31"/>
      <c r="D57" s="31"/>
      <c r="E57" s="31"/>
      <c r="F57" s="31"/>
      <c r="G57" s="31"/>
      <c r="H57" s="31"/>
      <c r="I57" s="31"/>
      <c r="J57" s="31"/>
    </row>
    <row r="58" spans="1:14" ht="84" customHeight="1" x14ac:dyDescent="0.25">
      <c r="A58" s="32"/>
      <c r="B58" s="32"/>
      <c r="C58" s="32"/>
      <c r="D58" s="32"/>
      <c r="E58" s="32"/>
      <c r="F58" s="32"/>
      <c r="G58" s="32"/>
      <c r="H58" s="32"/>
      <c r="I58" s="32"/>
      <c r="J58" s="32"/>
    </row>
    <row r="59" spans="1:14" ht="15" customHeight="1" x14ac:dyDescent="0.25">
      <c r="A59" s="6" t="s">
        <v>21</v>
      </c>
      <c r="B59" s="7">
        <v>1</v>
      </c>
      <c r="C59" s="8">
        <v>3200</v>
      </c>
      <c r="D59" s="7">
        <v>3152</v>
      </c>
      <c r="E59" s="8">
        <f t="shared" ref="E59:E60" si="28">D59*25%</f>
        <v>788</v>
      </c>
      <c r="F59" s="9">
        <f t="shared" ref="F59:F60" si="29">SUM(D59:E59)*10%</f>
        <v>394</v>
      </c>
      <c r="G59" s="9">
        <f t="shared" ref="G59:G60" si="30">SUM(D59:E59)*25%</f>
        <v>985</v>
      </c>
      <c r="H59" s="8">
        <f t="shared" ref="H59:H60" si="31">(D59+E59)*20%</f>
        <v>788</v>
      </c>
      <c r="I59" s="8">
        <f t="shared" ref="I59:I60" si="32">SUM(D59:H59)</f>
        <v>6107</v>
      </c>
      <c r="J59" s="9">
        <f t="shared" ref="J59:J60" si="33">I59*22%</f>
        <v>1343.54</v>
      </c>
    </row>
    <row r="60" spans="1:14" s="10" customFormat="1" ht="15" customHeight="1" x14ac:dyDescent="0.25">
      <c r="A60" s="6" t="s">
        <v>22</v>
      </c>
      <c r="B60" s="7">
        <v>1</v>
      </c>
      <c r="C60" s="8">
        <v>3200</v>
      </c>
      <c r="D60" s="7">
        <v>3317</v>
      </c>
      <c r="E60" s="8">
        <f t="shared" si="28"/>
        <v>829.25</v>
      </c>
      <c r="F60" s="9">
        <f t="shared" si="29"/>
        <v>414.625</v>
      </c>
      <c r="G60" s="9">
        <f t="shared" si="30"/>
        <v>1036.5625</v>
      </c>
      <c r="H60" s="8">
        <f t="shared" si="31"/>
        <v>829.25</v>
      </c>
      <c r="I60" s="8">
        <f t="shared" si="32"/>
        <v>6426.6875</v>
      </c>
      <c r="J60" s="9">
        <f t="shared" si="33"/>
        <v>1413.8712499999999</v>
      </c>
    </row>
    <row r="61" spans="1:14" ht="15" customHeight="1" x14ac:dyDescent="0.25">
      <c r="A61" s="11" t="s">
        <v>11</v>
      </c>
      <c r="B61" s="12">
        <f>SUM(B59:B60)</f>
        <v>2</v>
      </c>
      <c r="C61" s="11"/>
      <c r="D61" s="13">
        <f t="shared" ref="D61:J61" si="34">SUM(D59:D60)</f>
        <v>6469</v>
      </c>
      <c r="E61" s="13">
        <f t="shared" si="34"/>
        <v>1617.25</v>
      </c>
      <c r="F61" s="13">
        <f t="shared" si="34"/>
        <v>808.625</v>
      </c>
      <c r="G61" s="13">
        <f t="shared" si="34"/>
        <v>2021.5625</v>
      </c>
      <c r="H61" s="13">
        <f t="shared" si="34"/>
        <v>1617.25</v>
      </c>
      <c r="I61" s="13">
        <f t="shared" si="34"/>
        <v>12533.6875</v>
      </c>
      <c r="J61" s="13">
        <f t="shared" si="34"/>
        <v>2757.4112500000001</v>
      </c>
    </row>
    <row r="62" spans="1:14" ht="15" customHeight="1" x14ac:dyDescent="0.25">
      <c r="A62" s="14"/>
      <c r="B62" s="15"/>
      <c r="C62" s="14"/>
      <c r="D62" s="16"/>
      <c r="E62" s="16"/>
      <c r="F62" s="16"/>
      <c r="G62" s="16"/>
      <c r="H62" s="16"/>
      <c r="I62" s="16"/>
      <c r="J62" s="16"/>
    </row>
    <row r="63" spans="1:14" ht="15" customHeight="1" x14ac:dyDescent="0.25">
      <c r="A63" s="14"/>
      <c r="B63" s="15"/>
      <c r="C63" s="14"/>
      <c r="D63" s="16"/>
      <c r="E63" s="16"/>
      <c r="F63" s="16"/>
      <c r="G63" s="16"/>
      <c r="H63" s="16"/>
      <c r="I63" s="16"/>
    </row>
    <row r="64" spans="1:14" ht="15.75" x14ac:dyDescent="0.25">
      <c r="A64" s="28" t="s">
        <v>0</v>
      </c>
      <c r="B64" s="28"/>
      <c r="C64" s="28"/>
      <c r="D64" s="28"/>
      <c r="E64" s="28"/>
      <c r="F64" s="28"/>
      <c r="G64" s="28"/>
      <c r="H64" s="28"/>
      <c r="I64" s="28"/>
      <c r="J64" s="2"/>
      <c r="K64" s="2"/>
      <c r="L64" s="2"/>
      <c r="M64" s="2"/>
      <c r="N64" s="3"/>
    </row>
    <row r="65" spans="1:13" ht="15.75" x14ac:dyDescent="0.25">
      <c r="A65" s="29" t="s">
        <v>31</v>
      </c>
      <c r="B65" s="29"/>
      <c r="C65" s="29"/>
      <c r="D65" s="29"/>
      <c r="E65" s="29"/>
      <c r="F65" s="29"/>
      <c r="G65" s="29"/>
      <c r="H65" s="29"/>
      <c r="I65" s="29"/>
      <c r="J65" s="2"/>
      <c r="K65" s="2"/>
      <c r="L65" s="2"/>
      <c r="M65" s="3"/>
    </row>
    <row r="66" spans="1:13" ht="15.75" x14ac:dyDescent="0.25">
      <c r="A66" s="29" t="s">
        <v>1</v>
      </c>
      <c r="B66" s="29"/>
      <c r="C66" s="29"/>
      <c r="D66" s="29"/>
      <c r="E66" s="29"/>
      <c r="F66" s="29"/>
      <c r="G66" s="29"/>
      <c r="H66" s="29"/>
      <c r="I66" s="29"/>
      <c r="L66" s="4"/>
      <c r="M66" s="5"/>
    </row>
    <row r="67" spans="1:13" ht="15.75" x14ac:dyDescent="0.25">
      <c r="A67" s="27"/>
      <c r="B67" s="27"/>
      <c r="C67" s="27"/>
      <c r="D67" s="27"/>
      <c r="E67" s="27"/>
      <c r="F67" s="27"/>
      <c r="G67" s="27"/>
      <c r="H67" s="27"/>
      <c r="I67" s="27"/>
      <c r="L67" s="4"/>
      <c r="M67" s="5"/>
    </row>
    <row r="68" spans="1:13" ht="15" customHeight="1" x14ac:dyDescent="0.25">
      <c r="A68" s="30" t="s">
        <v>2</v>
      </c>
      <c r="B68" s="30" t="s">
        <v>3</v>
      </c>
      <c r="C68" s="30" t="s">
        <v>4</v>
      </c>
      <c r="D68" s="30" t="s">
        <v>5</v>
      </c>
      <c r="E68" s="30" t="s">
        <v>24</v>
      </c>
      <c r="F68" s="30" t="s">
        <v>32</v>
      </c>
      <c r="G68" s="30" t="s">
        <v>33</v>
      </c>
      <c r="H68" s="30" t="s">
        <v>9</v>
      </c>
      <c r="I68" s="30" t="s">
        <v>10</v>
      </c>
    </row>
    <row r="69" spans="1:13" x14ac:dyDescent="0.25">
      <c r="A69" s="31"/>
      <c r="B69" s="31"/>
      <c r="C69" s="31"/>
      <c r="D69" s="31"/>
      <c r="E69" s="31"/>
      <c r="F69" s="31"/>
      <c r="G69" s="31"/>
      <c r="H69" s="31"/>
      <c r="I69" s="31"/>
    </row>
    <row r="70" spans="1:13" ht="92.25" customHeight="1" x14ac:dyDescent="0.25">
      <c r="A70" s="32"/>
      <c r="B70" s="32"/>
      <c r="C70" s="32"/>
      <c r="D70" s="32"/>
      <c r="E70" s="32"/>
      <c r="F70" s="32"/>
      <c r="G70" s="32"/>
      <c r="H70" s="32"/>
      <c r="I70" s="32"/>
    </row>
    <row r="71" spans="1:13" ht="15" customHeight="1" x14ac:dyDescent="0.25">
      <c r="A71" s="6" t="s">
        <v>21</v>
      </c>
      <c r="B71" s="7">
        <v>1</v>
      </c>
      <c r="C71" s="8">
        <v>3200</v>
      </c>
      <c r="D71" s="7">
        <f t="shared" ref="D71" si="35">C71/4</f>
        <v>800</v>
      </c>
      <c r="E71" s="8">
        <f t="shared" ref="E71:E72" si="36">D71*25%</f>
        <v>200</v>
      </c>
      <c r="F71" s="9">
        <f t="shared" ref="F71:F72" si="37">SUM(D71:E71)*10%</f>
        <v>100</v>
      </c>
      <c r="G71" s="8">
        <f>(D71+E71)*60%</f>
        <v>600</v>
      </c>
      <c r="H71" s="8">
        <f t="shared" ref="H71:H72" si="38">SUM(D71:G71)</f>
        <v>1700</v>
      </c>
      <c r="I71" s="9">
        <f t="shared" ref="I71:I72" si="39">H71*22%</f>
        <v>374</v>
      </c>
    </row>
    <row r="72" spans="1:13" s="10" customFormat="1" ht="15" customHeight="1" x14ac:dyDescent="0.25">
      <c r="A72" s="6" t="s">
        <v>22</v>
      </c>
      <c r="B72" s="7">
        <v>1</v>
      </c>
      <c r="C72" s="8">
        <v>3200</v>
      </c>
      <c r="D72" s="7">
        <f>1684/2</f>
        <v>842</v>
      </c>
      <c r="E72" s="8">
        <f t="shared" si="36"/>
        <v>210.5</v>
      </c>
      <c r="F72" s="9">
        <f t="shared" si="37"/>
        <v>105.25</v>
      </c>
      <c r="G72" s="8">
        <f>(D72+E72)*60%</f>
        <v>631.5</v>
      </c>
      <c r="H72" s="8">
        <f t="shared" si="38"/>
        <v>1789.25</v>
      </c>
      <c r="I72" s="9">
        <f t="shared" si="39"/>
        <v>393.63499999999999</v>
      </c>
    </row>
    <row r="73" spans="1:13" ht="15" customHeight="1" x14ac:dyDescent="0.25">
      <c r="A73" s="11" t="s">
        <v>11</v>
      </c>
      <c r="B73" s="12">
        <f>SUM(B71:B72)</f>
        <v>2</v>
      </c>
      <c r="C73" s="11"/>
      <c r="D73" s="13">
        <f t="shared" ref="D73:I73" si="40">SUM(D71:D72)</f>
        <v>1642</v>
      </c>
      <c r="E73" s="13">
        <f t="shared" si="40"/>
        <v>410.5</v>
      </c>
      <c r="F73" s="13">
        <f t="shared" si="40"/>
        <v>205.25</v>
      </c>
      <c r="G73" s="13">
        <f t="shared" si="40"/>
        <v>1231.5</v>
      </c>
      <c r="H73" s="13">
        <f t="shared" si="40"/>
        <v>3489.25</v>
      </c>
      <c r="I73" s="13">
        <f t="shared" si="40"/>
        <v>767.63499999999999</v>
      </c>
    </row>
    <row r="76" spans="1:13" x14ac:dyDescent="0.25">
      <c r="B76" s="19"/>
      <c r="C76" s="21" t="s">
        <v>11</v>
      </c>
      <c r="D76" s="21"/>
      <c r="E76" s="35">
        <f>I36+J36+I12+J12+I24+J24+I49+J49+I61+J61+H73+I73+0.01</f>
        <v>88180.167350000003</v>
      </c>
      <c r="F76" s="35"/>
      <c r="G76" s="21" t="s">
        <v>13</v>
      </c>
    </row>
    <row r="77" spans="1:13" x14ac:dyDescent="0.25">
      <c r="B77" s="19" t="s">
        <v>14</v>
      </c>
      <c r="C77" s="19" t="s">
        <v>15</v>
      </c>
      <c r="D77" s="19">
        <v>2111</v>
      </c>
      <c r="E77" s="36">
        <f>I36+I12+I24+I49+I61+H73</f>
        <v>72278.817500000005</v>
      </c>
      <c r="F77" s="37"/>
      <c r="G77" s="19" t="s">
        <v>13</v>
      </c>
    </row>
    <row r="78" spans="1:13" x14ac:dyDescent="0.25">
      <c r="B78" s="19"/>
      <c r="C78" s="19" t="s">
        <v>15</v>
      </c>
      <c r="D78" s="19">
        <v>2120</v>
      </c>
      <c r="E78" s="36">
        <f>J36+J12+J24+J49+J61+I73+0.01</f>
        <v>15901.349850000002</v>
      </c>
      <c r="F78" s="37"/>
      <c r="G78" s="19" t="s">
        <v>13</v>
      </c>
    </row>
    <row r="80" spans="1:13" ht="15.75" x14ac:dyDescent="0.25">
      <c r="A80" s="34"/>
      <c r="B80" s="34"/>
      <c r="C80" s="34"/>
      <c r="D80" s="34"/>
      <c r="E80" s="34"/>
      <c r="F80" s="34"/>
      <c r="G80" s="34"/>
      <c r="H80" s="34"/>
      <c r="I80" s="34"/>
      <c r="J80" s="34"/>
    </row>
    <row r="81" spans="1:10" ht="4.5" customHeight="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</row>
    <row r="82" spans="1:10" ht="15.75" hidden="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</row>
    <row r="83" spans="1:10" ht="15.75" hidden="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</row>
    <row r="84" spans="1:10" ht="15.75" hidden="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</row>
    <row r="85" spans="1:10" ht="15.75" hidden="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</row>
    <row r="86" spans="1:10" ht="15.75" x14ac:dyDescent="0.25">
      <c r="B86" s="4" t="s">
        <v>16</v>
      </c>
      <c r="D86" s="22"/>
      <c r="E86" s="23"/>
      <c r="F86" s="24"/>
      <c r="G86" s="4" t="s">
        <v>17</v>
      </c>
    </row>
    <row r="87" spans="1:10" ht="15.75" x14ac:dyDescent="0.25">
      <c r="C87" s="4"/>
      <c r="D87" s="22"/>
      <c r="E87" s="22"/>
      <c r="G87" s="4"/>
    </row>
    <row r="88" spans="1:10" ht="15.75" x14ac:dyDescent="0.25">
      <c r="B88" s="4" t="s">
        <v>18</v>
      </c>
      <c r="D88" s="22"/>
      <c r="E88" s="23"/>
      <c r="F88" s="24"/>
      <c r="G88" s="4" t="s">
        <v>19</v>
      </c>
    </row>
  </sheetData>
  <mergeCells count="81">
    <mergeCell ref="A80:J80"/>
    <mergeCell ref="E76:F76"/>
    <mergeCell ref="E77:F77"/>
    <mergeCell ref="E78:F78"/>
    <mergeCell ref="J44:J46"/>
    <mergeCell ref="A53:I53"/>
    <mergeCell ref="A54:I54"/>
    <mergeCell ref="A56:A58"/>
    <mergeCell ref="B56:B58"/>
    <mergeCell ref="C56:C58"/>
    <mergeCell ref="D56:D58"/>
    <mergeCell ref="E56:E58"/>
    <mergeCell ref="F56:F58"/>
    <mergeCell ref="G56:G58"/>
    <mergeCell ref="H56:H58"/>
    <mergeCell ref="I56:I58"/>
    <mergeCell ref="J56:J58"/>
    <mergeCell ref="A42:I42"/>
    <mergeCell ref="A44:A46"/>
    <mergeCell ref="B44:B46"/>
    <mergeCell ref="C44:C46"/>
    <mergeCell ref="D44:D46"/>
    <mergeCell ref="E44:E46"/>
    <mergeCell ref="F44:F46"/>
    <mergeCell ref="G44:G46"/>
    <mergeCell ref="H44:H46"/>
    <mergeCell ref="I44:I46"/>
    <mergeCell ref="A52:I52"/>
    <mergeCell ref="A41:I41"/>
    <mergeCell ref="J19:J21"/>
    <mergeCell ref="A27:I27"/>
    <mergeCell ref="A28:I28"/>
    <mergeCell ref="A29:I29"/>
    <mergeCell ref="A31:A33"/>
    <mergeCell ref="B31:B33"/>
    <mergeCell ref="C31:C33"/>
    <mergeCell ref="D31:D33"/>
    <mergeCell ref="E31:E33"/>
    <mergeCell ref="F31:F33"/>
    <mergeCell ref="G31:G33"/>
    <mergeCell ref="H31:H33"/>
    <mergeCell ref="I31:I33"/>
    <mergeCell ref="J31:J33"/>
    <mergeCell ref="A40:I40"/>
    <mergeCell ref="J7:J9"/>
    <mergeCell ref="A15:I15"/>
    <mergeCell ref="A17:I17"/>
    <mergeCell ref="A19:A21"/>
    <mergeCell ref="B19:B21"/>
    <mergeCell ref="C19:C21"/>
    <mergeCell ref="D19:D21"/>
    <mergeCell ref="E19:E21"/>
    <mergeCell ref="F19:F21"/>
    <mergeCell ref="G19:G21"/>
    <mergeCell ref="H19:H21"/>
    <mergeCell ref="I19:I21"/>
    <mergeCell ref="A3:I3"/>
    <mergeCell ref="A4:I4"/>
    <mergeCell ref="A5:I5"/>
    <mergeCell ref="A16:I16"/>
    <mergeCell ref="A7:A9"/>
    <mergeCell ref="B7:B9"/>
    <mergeCell ref="C7:C9"/>
    <mergeCell ref="D7:D9"/>
    <mergeCell ref="E7:E9"/>
    <mergeCell ref="F7:F9"/>
    <mergeCell ref="G7:G9"/>
    <mergeCell ref="H7:H9"/>
    <mergeCell ref="I7:I9"/>
    <mergeCell ref="A64:I64"/>
    <mergeCell ref="A65:I65"/>
    <mergeCell ref="A66:I66"/>
    <mergeCell ref="A68:A70"/>
    <mergeCell ref="B68:B70"/>
    <mergeCell ref="C68:C70"/>
    <mergeCell ref="D68:D70"/>
    <mergeCell ref="E68:E70"/>
    <mergeCell ref="F68:F70"/>
    <mergeCell ref="G68:G70"/>
    <mergeCell ref="H68:H70"/>
    <mergeCell ref="I68:I70"/>
  </mergeCells>
  <pageMargins left="0.35433070866141736" right="0.19685039370078741" top="0.87" bottom="0.26" header="0.87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РВ-зп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Assistant_6</cp:lastModifiedBy>
  <cp:lastPrinted>2017-09-04T10:04:05Z</cp:lastPrinted>
  <dcterms:created xsi:type="dcterms:W3CDTF">2017-06-19T08:36:08Z</dcterms:created>
  <dcterms:modified xsi:type="dcterms:W3CDTF">2017-09-05T11:53:00Z</dcterms:modified>
</cp:coreProperties>
</file>