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0055" windowHeight="74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86" i="1"/>
  <c r="D86"/>
  <c r="B86"/>
  <c r="E85"/>
  <c r="E84"/>
  <c r="E83"/>
  <c r="E82"/>
  <c r="E81"/>
  <c r="E80"/>
  <c r="E86" s="1"/>
  <c r="H71"/>
  <c r="F71"/>
  <c r="D71"/>
  <c r="B71"/>
  <c r="E70"/>
  <c r="E69"/>
  <c r="E68"/>
  <c r="E67"/>
  <c r="E66"/>
  <c r="E65"/>
  <c r="E71" s="1"/>
  <c r="H54"/>
  <c r="D54"/>
  <c r="B54"/>
  <c r="E53"/>
  <c r="F52"/>
  <c r="E52"/>
  <c r="G52" s="1"/>
  <c r="E51"/>
  <c r="F50"/>
  <c r="E50"/>
  <c r="G50" s="1"/>
  <c r="E49"/>
  <c r="E48"/>
  <c r="E54" s="1"/>
  <c r="H37"/>
  <c r="D37"/>
  <c r="B37"/>
  <c r="E36"/>
  <c r="F35"/>
  <c r="E35"/>
  <c r="G35" s="1"/>
  <c r="E34"/>
  <c r="F33"/>
  <c r="I33" s="1"/>
  <c r="J33" s="1"/>
  <c r="E33"/>
  <c r="G33" s="1"/>
  <c r="E32"/>
  <c r="F31"/>
  <c r="E31"/>
  <c r="E37" s="1"/>
  <c r="H20"/>
  <c r="D20"/>
  <c r="B20"/>
  <c r="E19"/>
  <c r="F18"/>
  <c r="E18"/>
  <c r="G18" s="1"/>
  <c r="E17"/>
  <c r="F16"/>
  <c r="E16"/>
  <c r="G16" s="1"/>
  <c r="E15"/>
  <c r="F14"/>
  <c r="E14"/>
  <c r="E20" s="1"/>
  <c r="I17" l="1"/>
  <c r="J17" s="1"/>
  <c r="I35"/>
  <c r="J35" s="1"/>
  <c r="I67"/>
  <c r="J67" s="1"/>
  <c r="H82"/>
  <c r="I82" s="1"/>
  <c r="I14"/>
  <c r="G15"/>
  <c r="I16"/>
  <c r="J16" s="1"/>
  <c r="G17"/>
  <c r="I18"/>
  <c r="J18" s="1"/>
  <c r="G19"/>
  <c r="I31"/>
  <c r="G32"/>
  <c r="G34"/>
  <c r="I34" s="1"/>
  <c r="J34" s="1"/>
  <c r="G36"/>
  <c r="F48"/>
  <c r="G49"/>
  <c r="I50"/>
  <c r="J50" s="1"/>
  <c r="G51"/>
  <c r="I51" s="1"/>
  <c r="J51" s="1"/>
  <c r="I52"/>
  <c r="J52" s="1"/>
  <c r="G53"/>
  <c r="G65"/>
  <c r="G66"/>
  <c r="I66" s="1"/>
  <c r="J66" s="1"/>
  <c r="G67"/>
  <c r="G68"/>
  <c r="I68" s="1"/>
  <c r="J68" s="1"/>
  <c r="G69"/>
  <c r="I69" s="1"/>
  <c r="J69" s="1"/>
  <c r="G70"/>
  <c r="I70" s="1"/>
  <c r="J70" s="1"/>
  <c r="F80"/>
  <c r="F81"/>
  <c r="H81" s="1"/>
  <c r="I81" s="1"/>
  <c r="F82"/>
  <c r="F83"/>
  <c r="H83" s="1"/>
  <c r="I83" s="1"/>
  <c r="F84"/>
  <c r="H84" s="1"/>
  <c r="I84" s="1"/>
  <c r="F85"/>
  <c r="H85" s="1"/>
  <c r="I85" s="1"/>
  <c r="G14"/>
  <c r="G20" s="1"/>
  <c r="F15"/>
  <c r="F20" s="1"/>
  <c r="F17"/>
  <c r="F19"/>
  <c r="I19" s="1"/>
  <c r="J19" s="1"/>
  <c r="G31"/>
  <c r="F32"/>
  <c r="F37" s="1"/>
  <c r="F34"/>
  <c r="F36"/>
  <c r="I36" s="1"/>
  <c r="J36" s="1"/>
  <c r="G48"/>
  <c r="F49"/>
  <c r="I49" s="1"/>
  <c r="J49" s="1"/>
  <c r="F51"/>
  <c r="F53"/>
  <c r="I53" s="1"/>
  <c r="J53" s="1"/>
  <c r="I65"/>
  <c r="H80"/>
  <c r="H86" l="1"/>
  <c r="I80"/>
  <c r="I86" s="1"/>
  <c r="I37"/>
  <c r="J31"/>
  <c r="J14"/>
  <c r="I71"/>
  <c r="J65"/>
  <c r="J71" s="1"/>
  <c r="F54"/>
  <c r="I32"/>
  <c r="J32" s="1"/>
  <c r="I15"/>
  <c r="J15" s="1"/>
  <c r="G54"/>
  <c r="G37"/>
  <c r="F86"/>
  <c r="G71"/>
  <c r="I48"/>
  <c r="I54" l="1"/>
  <c r="J48"/>
  <c r="J54" s="1"/>
  <c r="I20"/>
  <c r="J20"/>
  <c r="J37"/>
  <c r="E89" l="1"/>
  <c r="E88"/>
  <c r="E90"/>
</calcChain>
</file>

<file path=xl/sharedStrings.xml><?xml version="1.0" encoding="utf-8"?>
<sst xmlns="http://schemas.openxmlformats.org/spreadsheetml/2006/main" count="120" uniqueCount="45">
  <si>
    <t>Додаток</t>
  </si>
  <si>
    <t>до рішення ____-ї (чергової) сесії</t>
  </si>
  <si>
    <t xml:space="preserve">від ____._________.201___ р. № _______ </t>
  </si>
  <si>
    <t>КФК</t>
  </si>
  <si>
    <t xml:space="preserve">РОЗРАХУНОК </t>
  </si>
  <si>
    <t>заробітної плати практичного психолога 2 категорії (10 р-д)</t>
  </si>
  <si>
    <t>Центру соціальної реабілітації дітей-інвалідів Сєвєродонецької міської ради</t>
  </si>
  <si>
    <t>Період розрахунку</t>
  </si>
  <si>
    <t>Кіл-ть місяців</t>
  </si>
  <si>
    <t>Мінімальна з/п згідно діючої тарифної сітки у період розразунку виплат працівникам, грн.</t>
  </si>
  <si>
    <t xml:space="preserve">Посад. оклад </t>
  </si>
  <si>
    <t>Підвищення окладу за шкідливі умови праці (20%)</t>
  </si>
  <si>
    <t>Надбавка за вислугу років (30%)</t>
  </si>
  <si>
    <t>Надбавка за престижність праці педагогічних працівників (15%)</t>
  </si>
  <si>
    <t>Індексація та/або преміювання</t>
  </si>
  <si>
    <t>ФОП (КЕКВ 2111)</t>
  </si>
  <si>
    <t>Нарахування на зарплату (КЕКВ 2120)</t>
  </si>
  <si>
    <t>липень 2016 р.</t>
  </si>
  <si>
    <t>серпень 2016 р.</t>
  </si>
  <si>
    <t>вересень 2016 р.</t>
  </si>
  <si>
    <t>жовтень 2016 р.</t>
  </si>
  <si>
    <t>листопад 2016 р.</t>
  </si>
  <si>
    <t>грудень 2016 р.</t>
  </si>
  <si>
    <t>РАЗОМ:</t>
  </si>
  <si>
    <t>заробітної плати педагога соціального без категорії (9 р-д)</t>
  </si>
  <si>
    <t>заробітної плати вчителя-логопеда 2 категорії (10 р-д)</t>
  </si>
  <si>
    <t>Надбавка за вислугу років (20%)</t>
  </si>
  <si>
    <t>заробітної плати методиста без категорії (9 р-д)</t>
  </si>
  <si>
    <t>Надбавка за вислугу років (0%)</t>
  </si>
  <si>
    <t>заробітної плати лікаря з лікувальної фізкультури та спортивної медицини 2 категорії (11 р-д)</t>
  </si>
  <si>
    <t>Підвищення окладу за шкідливі умови праці (25%)</t>
  </si>
  <si>
    <t>Надбавка за вислугу років (10%)</t>
  </si>
  <si>
    <t>грн.</t>
  </si>
  <si>
    <t>у т.ч.:</t>
  </si>
  <si>
    <t>по КЕКВ</t>
  </si>
  <si>
    <t xml:space="preserve">На сьогоднішній день штат ЦСРДІ складає 11,5 одиниць, що не відповідає типовому штатному розпису, </t>
  </si>
  <si>
    <t>затвердженому  Наказом  Міністерства праці  та соціальної політики від 10 грудня 2007 р. № 637.</t>
  </si>
  <si>
    <t xml:space="preserve">Станом на 01.01.2016 р. на обслуговуванні у Центрі знаходиться 174 дитини-інваліда, що відповідає </t>
  </si>
  <si>
    <t>штатному розпису до 33 штатних  одиниць.</t>
  </si>
  <si>
    <t>Директор</t>
  </si>
  <si>
    <t>О.О.Степова</t>
  </si>
  <si>
    <t>Головний бухгалтер</t>
  </si>
  <si>
    <t>Н.Г.Черноглазова</t>
  </si>
  <si>
    <t>Секретар ради</t>
  </si>
  <si>
    <t>Г.В.Пригеба</t>
  </si>
</sst>
</file>

<file path=xl/styles.xml><?xml version="1.0" encoding="utf-8"?>
<styleSheet xmlns="http://schemas.openxmlformats.org/spreadsheetml/2006/main">
  <numFmts count="1">
    <numFmt numFmtId="164" formatCode="00000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8" fillId="2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9" fillId="0" borderId="0" xfId="0" applyFont="1"/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 applyBorder="1"/>
    <xf numFmtId="0" fontId="2" fillId="0" borderId="2" xfId="0" applyFont="1" applyBorder="1"/>
    <xf numFmtId="0" fontId="0" fillId="0" borderId="2" xfId="0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A85" zoomScale="90" zoomScaleNormal="90" workbookViewId="0">
      <selection activeCell="E102" sqref="E102"/>
    </sheetView>
  </sheetViews>
  <sheetFormatPr defaultRowHeight="15"/>
  <cols>
    <col min="1" max="1" width="12.5703125" customWidth="1"/>
    <col min="2" max="2" width="6.5703125" customWidth="1"/>
    <col min="3" max="3" width="10.140625" customWidth="1"/>
    <col min="4" max="4" width="8.5703125" customWidth="1"/>
    <col min="5" max="5" width="9.42578125" customWidth="1"/>
    <col min="6" max="6" width="10.140625" customWidth="1"/>
    <col min="7" max="7" width="10.5703125" customWidth="1"/>
    <col min="8" max="8" width="9.85546875" customWidth="1"/>
    <col min="9" max="9" width="9.7109375" customWidth="1"/>
    <col min="10" max="10" width="10.5703125" customWidth="1"/>
    <col min="11" max="11" width="8.28515625" customWidth="1"/>
    <col min="12" max="12" width="7.85546875" customWidth="1"/>
    <col min="13" max="13" width="8.28515625" customWidth="1"/>
    <col min="14" max="14" width="7" customWidth="1"/>
    <col min="15" max="15" width="7.42578125" customWidth="1"/>
  </cols>
  <sheetData>
    <row r="1" spans="1:14" ht="15.75">
      <c r="G1" s="1" t="s">
        <v>0</v>
      </c>
      <c r="H1" s="1"/>
      <c r="I1" s="1"/>
      <c r="J1" s="1"/>
    </row>
    <row r="2" spans="1:14" ht="15.75">
      <c r="G2" s="1" t="s">
        <v>1</v>
      </c>
      <c r="H2" s="1"/>
      <c r="I2" s="1"/>
      <c r="J2" s="1"/>
    </row>
    <row r="3" spans="1:14" ht="15.75">
      <c r="G3" s="1" t="s">
        <v>2</v>
      </c>
      <c r="H3" s="1"/>
      <c r="I3" s="1"/>
      <c r="J3" s="1"/>
    </row>
    <row r="6" spans="1:14" ht="15.75">
      <c r="I6" s="2" t="s">
        <v>3</v>
      </c>
      <c r="J6" s="3">
        <v>91206</v>
      </c>
    </row>
    <row r="7" spans="1:14" ht="15.75">
      <c r="A7" s="4" t="s">
        <v>4</v>
      </c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6"/>
    </row>
    <row r="8" spans="1:14" ht="15.75">
      <c r="A8" s="7" t="s">
        <v>5</v>
      </c>
      <c r="B8" s="7"/>
      <c r="C8" s="7"/>
      <c r="D8" s="7"/>
      <c r="E8" s="7"/>
      <c r="F8" s="7"/>
      <c r="G8" s="7"/>
      <c r="H8" s="7"/>
      <c r="I8" s="7"/>
      <c r="J8" s="5"/>
      <c r="K8" s="5"/>
      <c r="L8" s="5"/>
      <c r="M8" s="6"/>
    </row>
    <row r="9" spans="1:14" ht="15.75">
      <c r="A9" s="7" t="s">
        <v>6</v>
      </c>
      <c r="B9" s="7"/>
      <c r="C9" s="7"/>
      <c r="D9" s="7"/>
      <c r="E9" s="7"/>
      <c r="F9" s="7"/>
      <c r="G9" s="7"/>
      <c r="H9" s="7"/>
      <c r="I9" s="7"/>
      <c r="L9" s="8"/>
      <c r="M9" s="9"/>
    </row>
    <row r="10" spans="1:14" ht="15.75">
      <c r="A10" s="10"/>
      <c r="B10" s="10"/>
      <c r="C10" s="10"/>
      <c r="D10" s="10"/>
      <c r="E10" s="10"/>
      <c r="F10" s="10"/>
      <c r="G10" s="10"/>
      <c r="H10" s="10"/>
      <c r="I10" s="10"/>
      <c r="L10" s="8"/>
      <c r="M10" s="9"/>
    </row>
    <row r="11" spans="1:14" ht="15" customHeight="1">
      <c r="A11" s="11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1" t="s">
        <v>13</v>
      </c>
      <c r="H11" s="11" t="s">
        <v>14</v>
      </c>
      <c r="I11" s="11" t="s">
        <v>15</v>
      </c>
      <c r="J11" s="11" t="s">
        <v>16</v>
      </c>
    </row>
    <row r="12" spans="1:14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4" ht="92.2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4" ht="15" customHeight="1">
      <c r="A14" s="12" t="s">
        <v>17</v>
      </c>
      <c r="B14" s="13">
        <v>1</v>
      </c>
      <c r="C14" s="14">
        <v>1450</v>
      </c>
      <c r="D14" s="13">
        <v>2157</v>
      </c>
      <c r="E14" s="14">
        <f>D14*20%</f>
        <v>431.40000000000003</v>
      </c>
      <c r="F14" s="15">
        <f>SUM(D14:E14)*30%</f>
        <v>776.52</v>
      </c>
      <c r="G14" s="15">
        <f>SUM(D14:E14)*15%</f>
        <v>388.26</v>
      </c>
      <c r="H14" s="14">
        <v>133.86000000000001</v>
      </c>
      <c r="I14" s="14">
        <f t="shared" ref="I14:I19" si="0">SUM(D14:H14)</f>
        <v>3887.0400000000004</v>
      </c>
      <c r="J14" s="15">
        <f>I14*22%</f>
        <v>855.14880000000005</v>
      </c>
    </row>
    <row r="15" spans="1:14" ht="15" customHeight="1">
      <c r="A15" s="12" t="s">
        <v>18</v>
      </c>
      <c r="B15" s="13">
        <v>1</v>
      </c>
      <c r="C15" s="14">
        <v>1450</v>
      </c>
      <c r="D15" s="13">
        <v>2157</v>
      </c>
      <c r="E15" s="14">
        <f t="shared" ref="E15:E19" si="1">D15*20%</f>
        <v>431.40000000000003</v>
      </c>
      <c r="F15" s="15">
        <f t="shared" ref="F15:F19" si="2">SUM(D15:E15)*30%</f>
        <v>776.52</v>
      </c>
      <c r="G15" s="15">
        <f t="shared" ref="G15:G19" si="3">SUM(D15:E15)*15%</f>
        <v>388.26</v>
      </c>
      <c r="H15" s="14">
        <v>133.86000000000001</v>
      </c>
      <c r="I15" s="14">
        <f t="shared" si="0"/>
        <v>3887.0400000000004</v>
      </c>
      <c r="J15" s="15">
        <f t="shared" ref="J15:J19" si="4">I15*22%</f>
        <v>855.14880000000005</v>
      </c>
    </row>
    <row r="16" spans="1:14" ht="15" customHeight="1">
      <c r="A16" s="12" t="s">
        <v>19</v>
      </c>
      <c r="B16" s="13">
        <v>1</v>
      </c>
      <c r="C16" s="14">
        <v>1450</v>
      </c>
      <c r="D16" s="13">
        <v>2157</v>
      </c>
      <c r="E16" s="14">
        <f t="shared" si="1"/>
        <v>431.40000000000003</v>
      </c>
      <c r="F16" s="15">
        <f t="shared" si="2"/>
        <v>776.52</v>
      </c>
      <c r="G16" s="15">
        <f t="shared" si="3"/>
        <v>388.26</v>
      </c>
      <c r="H16" s="14">
        <v>133.86000000000001</v>
      </c>
      <c r="I16" s="14">
        <f t="shared" si="0"/>
        <v>3887.0400000000004</v>
      </c>
      <c r="J16" s="15">
        <f t="shared" si="4"/>
        <v>855.14880000000005</v>
      </c>
    </row>
    <row r="17" spans="1:14" ht="15" customHeight="1">
      <c r="A17" s="12" t="s">
        <v>20</v>
      </c>
      <c r="B17" s="13">
        <v>1</v>
      </c>
      <c r="C17" s="14">
        <v>1450</v>
      </c>
      <c r="D17" s="13">
        <v>2157</v>
      </c>
      <c r="E17" s="14">
        <f t="shared" si="1"/>
        <v>431.40000000000003</v>
      </c>
      <c r="F17" s="15">
        <f t="shared" si="2"/>
        <v>776.52</v>
      </c>
      <c r="G17" s="15">
        <f t="shared" si="3"/>
        <v>388.26</v>
      </c>
      <c r="H17" s="14">
        <v>133.86000000000001</v>
      </c>
      <c r="I17" s="14">
        <f t="shared" si="0"/>
        <v>3887.0400000000004</v>
      </c>
      <c r="J17" s="15">
        <f t="shared" si="4"/>
        <v>855.14880000000005</v>
      </c>
    </row>
    <row r="18" spans="1:14" ht="15" customHeight="1">
      <c r="A18" s="12" t="s">
        <v>21</v>
      </c>
      <c r="B18" s="13">
        <v>1</v>
      </c>
      <c r="C18" s="14">
        <v>1450</v>
      </c>
      <c r="D18" s="13">
        <v>2157</v>
      </c>
      <c r="E18" s="14">
        <f t="shared" si="1"/>
        <v>431.40000000000003</v>
      </c>
      <c r="F18" s="15">
        <f t="shared" si="2"/>
        <v>776.52</v>
      </c>
      <c r="G18" s="15">
        <f t="shared" si="3"/>
        <v>388.26</v>
      </c>
      <c r="H18" s="14">
        <v>133.86000000000001</v>
      </c>
      <c r="I18" s="14">
        <f t="shared" si="0"/>
        <v>3887.0400000000004</v>
      </c>
      <c r="J18" s="15">
        <f t="shared" si="4"/>
        <v>855.14880000000005</v>
      </c>
    </row>
    <row r="19" spans="1:14" s="16" customFormat="1" ht="15" customHeight="1">
      <c r="A19" s="12" t="s">
        <v>22</v>
      </c>
      <c r="B19" s="13">
        <v>1</v>
      </c>
      <c r="C19" s="14">
        <v>1550</v>
      </c>
      <c r="D19" s="13">
        <v>2339</v>
      </c>
      <c r="E19" s="14">
        <f t="shared" si="1"/>
        <v>467.8</v>
      </c>
      <c r="F19" s="15">
        <f t="shared" si="2"/>
        <v>842.04000000000008</v>
      </c>
      <c r="G19" s="15">
        <f t="shared" si="3"/>
        <v>421.02000000000004</v>
      </c>
      <c r="H19" s="14">
        <v>133.86000000000001</v>
      </c>
      <c r="I19" s="14">
        <f t="shared" si="0"/>
        <v>4203.72</v>
      </c>
      <c r="J19" s="15">
        <f t="shared" si="4"/>
        <v>924.81840000000011</v>
      </c>
    </row>
    <row r="20" spans="1:14" ht="15" customHeight="1">
      <c r="A20" s="17" t="s">
        <v>23</v>
      </c>
      <c r="B20" s="18">
        <f>SUM(B14:B19)</f>
        <v>6</v>
      </c>
      <c r="C20" s="17"/>
      <c r="D20" s="19">
        <f t="shared" ref="D20:H20" si="5">SUM(D14:D19)</f>
        <v>13124</v>
      </c>
      <c r="E20" s="19">
        <f t="shared" si="5"/>
        <v>2624.8</v>
      </c>
      <c r="F20" s="19">
        <f t="shared" si="5"/>
        <v>4724.6400000000003</v>
      </c>
      <c r="G20" s="19">
        <f t="shared" si="5"/>
        <v>2362.3200000000002</v>
      </c>
      <c r="H20" s="19">
        <f t="shared" si="5"/>
        <v>803.16000000000008</v>
      </c>
      <c r="I20" s="19">
        <f>SUM(I14:I19)</f>
        <v>23638.920000000002</v>
      </c>
      <c r="J20" s="19">
        <f>SUM(J14:J19)</f>
        <v>5200.5624000000007</v>
      </c>
    </row>
    <row r="21" spans="1:14" ht="15" customHeight="1">
      <c r="A21" s="20"/>
      <c r="B21" s="21"/>
      <c r="C21" s="20"/>
      <c r="D21" s="22"/>
      <c r="E21" s="22"/>
      <c r="F21" s="22"/>
      <c r="G21" s="22"/>
      <c r="H21" s="22"/>
      <c r="I21" s="22"/>
      <c r="J21" s="22"/>
    </row>
    <row r="22" spans="1:14">
      <c r="A22" s="23"/>
      <c r="C22" s="24"/>
      <c r="D22" s="24"/>
      <c r="E22" s="24"/>
      <c r="F22" s="24"/>
      <c r="G22" s="24"/>
      <c r="H22" s="24"/>
    </row>
    <row r="23" spans="1:14">
      <c r="B23" s="25"/>
      <c r="D23" s="26"/>
      <c r="E23" s="26"/>
    </row>
    <row r="24" spans="1:14" ht="15.75">
      <c r="A24" s="4" t="s">
        <v>4</v>
      </c>
      <c r="B24" s="4"/>
      <c r="C24" s="4"/>
      <c r="D24" s="4"/>
      <c r="E24" s="4"/>
      <c r="F24" s="4"/>
      <c r="G24" s="4"/>
      <c r="H24" s="4"/>
      <c r="I24" s="4"/>
      <c r="J24" s="5"/>
      <c r="K24" s="5"/>
      <c r="L24" s="5"/>
      <c r="M24" s="5"/>
      <c r="N24" s="6"/>
    </row>
    <row r="25" spans="1:14" ht="15.75">
      <c r="A25" s="7" t="s">
        <v>24</v>
      </c>
      <c r="B25" s="7"/>
      <c r="C25" s="7"/>
      <c r="D25" s="7"/>
      <c r="E25" s="7"/>
      <c r="F25" s="7"/>
      <c r="G25" s="7"/>
      <c r="H25" s="7"/>
      <c r="I25" s="7"/>
      <c r="J25" s="5"/>
      <c r="K25" s="5"/>
      <c r="L25" s="5"/>
      <c r="M25" s="6"/>
    </row>
    <row r="26" spans="1:14" ht="15.75">
      <c r="A26" s="7" t="s">
        <v>6</v>
      </c>
      <c r="B26" s="7"/>
      <c r="C26" s="7"/>
      <c r="D26" s="7"/>
      <c r="E26" s="7"/>
      <c r="F26" s="7"/>
      <c r="G26" s="7"/>
      <c r="H26" s="7"/>
      <c r="I26" s="7"/>
      <c r="L26" s="8"/>
      <c r="M26" s="9"/>
    </row>
    <row r="27" spans="1:14" ht="15.75">
      <c r="A27" s="10"/>
      <c r="B27" s="10"/>
      <c r="C27" s="10"/>
      <c r="D27" s="10"/>
      <c r="E27" s="10"/>
      <c r="F27" s="10"/>
      <c r="G27" s="10"/>
      <c r="H27" s="10"/>
      <c r="I27" s="10"/>
      <c r="L27" s="8"/>
      <c r="M27" s="9"/>
    </row>
    <row r="28" spans="1:14" ht="15" customHeight="1">
      <c r="A28" s="11" t="s">
        <v>7</v>
      </c>
      <c r="B28" s="11" t="s">
        <v>8</v>
      </c>
      <c r="C28" s="11" t="s">
        <v>9</v>
      </c>
      <c r="D28" s="11" t="s">
        <v>10</v>
      </c>
      <c r="E28" s="11" t="s">
        <v>11</v>
      </c>
      <c r="F28" s="11" t="s">
        <v>12</v>
      </c>
      <c r="G28" s="11" t="s">
        <v>13</v>
      </c>
      <c r="H28" s="11" t="s">
        <v>14</v>
      </c>
      <c r="I28" s="11" t="s">
        <v>15</v>
      </c>
      <c r="J28" s="11" t="s">
        <v>16</v>
      </c>
    </row>
    <row r="29" spans="1:14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4" ht="92.2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4" ht="15" customHeight="1">
      <c r="A31" s="12" t="s">
        <v>17</v>
      </c>
      <c r="B31" s="13">
        <v>1</v>
      </c>
      <c r="C31" s="14">
        <v>1450</v>
      </c>
      <c r="D31" s="13">
        <v>2050</v>
      </c>
      <c r="E31" s="14">
        <f>D31*20%</f>
        <v>410</v>
      </c>
      <c r="F31" s="15">
        <f>SUM(D31:E31)*30%</f>
        <v>738</v>
      </c>
      <c r="G31" s="15">
        <f>SUM(D31:E31)*15%</f>
        <v>369</v>
      </c>
      <c r="H31" s="14">
        <v>146.88</v>
      </c>
      <c r="I31" s="14">
        <f t="shared" ref="I31:I36" si="6">SUM(D31:H31)</f>
        <v>3713.88</v>
      </c>
      <c r="J31" s="15">
        <f>I31*22%</f>
        <v>817.05360000000007</v>
      </c>
    </row>
    <row r="32" spans="1:14" ht="15" customHeight="1">
      <c r="A32" s="12" t="s">
        <v>18</v>
      </c>
      <c r="B32" s="13">
        <v>1</v>
      </c>
      <c r="C32" s="14">
        <v>1450</v>
      </c>
      <c r="D32" s="13">
        <v>2050</v>
      </c>
      <c r="E32" s="14">
        <f t="shared" ref="E32:E36" si="7">D32*20%</f>
        <v>410</v>
      </c>
      <c r="F32" s="15">
        <f t="shared" ref="F32:F36" si="8">SUM(D32:E32)*30%</f>
        <v>738</v>
      </c>
      <c r="G32" s="15">
        <f t="shared" ref="G32:G36" si="9">SUM(D32:E32)*15%</f>
        <v>369</v>
      </c>
      <c r="H32" s="14">
        <v>146.88</v>
      </c>
      <c r="I32" s="14">
        <f t="shared" si="6"/>
        <v>3713.88</v>
      </c>
      <c r="J32" s="15">
        <f t="shared" ref="J32:J36" si="10">I32*22%</f>
        <v>817.05360000000007</v>
      </c>
    </row>
    <row r="33" spans="1:14" ht="15" customHeight="1">
      <c r="A33" s="12" t="s">
        <v>19</v>
      </c>
      <c r="B33" s="13">
        <v>1</v>
      </c>
      <c r="C33" s="14">
        <v>1450</v>
      </c>
      <c r="D33" s="13">
        <v>2050</v>
      </c>
      <c r="E33" s="14">
        <f t="shared" si="7"/>
        <v>410</v>
      </c>
      <c r="F33" s="15">
        <f t="shared" si="8"/>
        <v>738</v>
      </c>
      <c r="G33" s="15">
        <f t="shared" si="9"/>
        <v>369</v>
      </c>
      <c r="H33" s="14">
        <v>146.88</v>
      </c>
      <c r="I33" s="14">
        <f t="shared" si="6"/>
        <v>3713.88</v>
      </c>
      <c r="J33" s="15">
        <f t="shared" si="10"/>
        <v>817.05360000000007</v>
      </c>
    </row>
    <row r="34" spans="1:14" ht="15" customHeight="1">
      <c r="A34" s="12" t="s">
        <v>20</v>
      </c>
      <c r="B34" s="13">
        <v>1</v>
      </c>
      <c r="C34" s="14">
        <v>1450</v>
      </c>
      <c r="D34" s="13">
        <v>2050</v>
      </c>
      <c r="E34" s="14">
        <f t="shared" si="7"/>
        <v>410</v>
      </c>
      <c r="F34" s="15">
        <f t="shared" si="8"/>
        <v>738</v>
      </c>
      <c r="G34" s="15">
        <f t="shared" si="9"/>
        <v>369</v>
      </c>
      <c r="H34" s="14">
        <v>146.88</v>
      </c>
      <c r="I34" s="14">
        <f t="shared" si="6"/>
        <v>3713.88</v>
      </c>
      <c r="J34" s="15">
        <f t="shared" si="10"/>
        <v>817.05360000000007</v>
      </c>
    </row>
    <row r="35" spans="1:14" ht="15" customHeight="1">
      <c r="A35" s="12" t="s">
        <v>21</v>
      </c>
      <c r="B35" s="13">
        <v>1</v>
      </c>
      <c r="C35" s="14">
        <v>1450</v>
      </c>
      <c r="D35" s="13">
        <v>2050</v>
      </c>
      <c r="E35" s="14">
        <f t="shared" si="7"/>
        <v>410</v>
      </c>
      <c r="F35" s="15">
        <f t="shared" si="8"/>
        <v>738</v>
      </c>
      <c r="G35" s="15">
        <f t="shared" si="9"/>
        <v>369</v>
      </c>
      <c r="H35" s="14">
        <v>146.88</v>
      </c>
      <c r="I35" s="14">
        <f t="shared" si="6"/>
        <v>3713.88</v>
      </c>
      <c r="J35" s="15">
        <f t="shared" si="10"/>
        <v>817.05360000000007</v>
      </c>
    </row>
    <row r="36" spans="1:14" s="16" customFormat="1" ht="15" customHeight="1">
      <c r="A36" s="12" t="s">
        <v>22</v>
      </c>
      <c r="B36" s="13">
        <v>1</v>
      </c>
      <c r="C36" s="14">
        <v>1550</v>
      </c>
      <c r="D36" s="13">
        <v>2223</v>
      </c>
      <c r="E36" s="14">
        <f t="shared" si="7"/>
        <v>444.6</v>
      </c>
      <c r="F36" s="15">
        <f t="shared" si="8"/>
        <v>800.28</v>
      </c>
      <c r="G36" s="15">
        <f t="shared" si="9"/>
        <v>400.14</v>
      </c>
      <c r="H36" s="14">
        <v>146.88</v>
      </c>
      <c r="I36" s="14">
        <f t="shared" si="6"/>
        <v>4014.9</v>
      </c>
      <c r="J36" s="15">
        <f t="shared" si="10"/>
        <v>883.27800000000002</v>
      </c>
    </row>
    <row r="37" spans="1:14" ht="15" customHeight="1">
      <c r="A37" s="17" t="s">
        <v>23</v>
      </c>
      <c r="B37" s="18">
        <f>SUM(B31:B36)</f>
        <v>6</v>
      </c>
      <c r="C37" s="17"/>
      <c r="D37" s="19">
        <f t="shared" ref="D37:H37" si="11">SUM(D31:D36)</f>
        <v>12473</v>
      </c>
      <c r="E37" s="19">
        <f t="shared" si="11"/>
        <v>2494.6</v>
      </c>
      <c r="F37" s="19">
        <f t="shared" si="11"/>
        <v>4490.28</v>
      </c>
      <c r="G37" s="19">
        <f t="shared" si="11"/>
        <v>2245.14</v>
      </c>
      <c r="H37" s="19">
        <f t="shared" si="11"/>
        <v>881.28</v>
      </c>
      <c r="I37" s="19">
        <f>SUM(I31:I36)</f>
        <v>22584.300000000003</v>
      </c>
      <c r="J37" s="19">
        <f>SUM(J31:J36)</f>
        <v>4968.5460000000003</v>
      </c>
    </row>
    <row r="38" spans="1:14">
      <c r="A38" s="23"/>
      <c r="C38" s="24"/>
      <c r="D38" s="24"/>
      <c r="E38" s="24"/>
      <c r="F38" s="24"/>
      <c r="G38" s="24"/>
      <c r="H38" s="24"/>
    </row>
    <row r="39" spans="1:14">
      <c r="B39" s="25"/>
      <c r="D39" s="26"/>
      <c r="E39" s="26"/>
    </row>
    <row r="40" spans="1:14">
      <c r="B40" s="25"/>
      <c r="D40" s="26"/>
      <c r="E40" s="26"/>
    </row>
    <row r="41" spans="1:14" ht="15.75">
      <c r="A41" s="4" t="s">
        <v>4</v>
      </c>
      <c r="B41" s="4"/>
      <c r="C41" s="4"/>
      <c r="D41" s="4"/>
      <c r="E41" s="4"/>
      <c r="F41" s="4"/>
      <c r="G41" s="4"/>
      <c r="H41" s="4"/>
      <c r="I41" s="4"/>
      <c r="J41" s="5"/>
      <c r="K41" s="5"/>
      <c r="L41" s="5"/>
      <c r="M41" s="5"/>
      <c r="N41" s="6"/>
    </row>
    <row r="42" spans="1:14" ht="15.75">
      <c r="A42" s="7" t="s">
        <v>25</v>
      </c>
      <c r="B42" s="7"/>
      <c r="C42" s="7"/>
      <c r="D42" s="7"/>
      <c r="E42" s="7"/>
      <c r="F42" s="7"/>
      <c r="G42" s="7"/>
      <c r="H42" s="7"/>
      <c r="I42" s="7"/>
      <c r="J42" s="5"/>
      <c r="K42" s="5"/>
      <c r="L42" s="5"/>
      <c r="M42" s="6"/>
    </row>
    <row r="43" spans="1:14" ht="15.75">
      <c r="A43" s="7" t="s">
        <v>6</v>
      </c>
      <c r="B43" s="7"/>
      <c r="C43" s="7"/>
      <c r="D43" s="7"/>
      <c r="E43" s="7"/>
      <c r="F43" s="7"/>
      <c r="G43" s="7"/>
      <c r="H43" s="7"/>
      <c r="I43" s="7"/>
      <c r="L43" s="8"/>
      <c r="M43" s="9"/>
    </row>
    <row r="44" spans="1:14" ht="15.75">
      <c r="A44" s="10"/>
      <c r="B44" s="10"/>
      <c r="C44" s="10"/>
      <c r="D44" s="10"/>
      <c r="E44" s="10"/>
      <c r="F44" s="10"/>
      <c r="G44" s="10"/>
      <c r="H44" s="10"/>
      <c r="I44" s="10"/>
      <c r="L44" s="8"/>
      <c r="M44" s="9"/>
    </row>
    <row r="45" spans="1:14" ht="15" customHeight="1">
      <c r="A45" s="11" t="s">
        <v>7</v>
      </c>
      <c r="B45" s="11" t="s">
        <v>8</v>
      </c>
      <c r="C45" s="11" t="s">
        <v>9</v>
      </c>
      <c r="D45" s="11" t="s">
        <v>10</v>
      </c>
      <c r="E45" s="11" t="s">
        <v>11</v>
      </c>
      <c r="F45" s="11" t="s">
        <v>26</v>
      </c>
      <c r="G45" s="11" t="s">
        <v>13</v>
      </c>
      <c r="H45" s="11" t="s">
        <v>14</v>
      </c>
      <c r="I45" s="11" t="s">
        <v>15</v>
      </c>
      <c r="J45" s="11" t="s">
        <v>16</v>
      </c>
    </row>
    <row r="46" spans="1:14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4" ht="92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4" ht="15" customHeight="1">
      <c r="A48" s="12" t="s">
        <v>17</v>
      </c>
      <c r="B48" s="13">
        <v>1</v>
      </c>
      <c r="C48" s="14">
        <v>1450</v>
      </c>
      <c r="D48" s="13">
        <v>2157</v>
      </c>
      <c r="E48" s="14">
        <f>D48*20%</f>
        <v>431.40000000000003</v>
      </c>
      <c r="F48" s="15">
        <f>SUM(D48:E48)*20%</f>
        <v>517.68000000000006</v>
      </c>
      <c r="G48" s="15">
        <f>SUM(D48:E48)*15%</f>
        <v>388.26</v>
      </c>
      <c r="H48" s="14">
        <v>133.86000000000001</v>
      </c>
      <c r="I48" s="14">
        <f t="shared" ref="I48:I53" si="12">SUM(D48:H48)</f>
        <v>3628.2000000000003</v>
      </c>
      <c r="J48" s="15">
        <f>I48*22%</f>
        <v>798.20400000000006</v>
      </c>
    </row>
    <row r="49" spans="1:14" ht="15" customHeight="1">
      <c r="A49" s="12" t="s">
        <v>18</v>
      </c>
      <c r="B49" s="13">
        <v>1</v>
      </c>
      <c r="C49" s="14">
        <v>1450</v>
      </c>
      <c r="D49" s="13">
        <v>2157</v>
      </c>
      <c r="E49" s="14">
        <f t="shared" ref="E49:E53" si="13">D49*20%</f>
        <v>431.40000000000003</v>
      </c>
      <c r="F49" s="15">
        <f t="shared" ref="F49:F53" si="14">SUM(D49:E49)*20%</f>
        <v>517.68000000000006</v>
      </c>
      <c r="G49" s="15">
        <f t="shared" ref="G49:G53" si="15">SUM(D49:E49)*15%</f>
        <v>388.26</v>
      </c>
      <c r="H49" s="14">
        <v>133.86000000000001</v>
      </c>
      <c r="I49" s="14">
        <f t="shared" si="12"/>
        <v>3628.2000000000003</v>
      </c>
      <c r="J49" s="15">
        <f t="shared" ref="J49:J53" si="16">I49*22%</f>
        <v>798.20400000000006</v>
      </c>
    </row>
    <row r="50" spans="1:14" ht="15" customHeight="1">
      <c r="A50" s="12" t="s">
        <v>19</v>
      </c>
      <c r="B50" s="13">
        <v>1</v>
      </c>
      <c r="C50" s="14">
        <v>1450</v>
      </c>
      <c r="D50" s="13">
        <v>2157</v>
      </c>
      <c r="E50" s="14">
        <f t="shared" si="13"/>
        <v>431.40000000000003</v>
      </c>
      <c r="F50" s="15">
        <f t="shared" si="14"/>
        <v>517.68000000000006</v>
      </c>
      <c r="G50" s="15">
        <f t="shared" si="15"/>
        <v>388.26</v>
      </c>
      <c r="H50" s="14">
        <v>133.86000000000001</v>
      </c>
      <c r="I50" s="14">
        <f t="shared" si="12"/>
        <v>3628.2000000000003</v>
      </c>
      <c r="J50" s="15">
        <f t="shared" si="16"/>
        <v>798.20400000000006</v>
      </c>
    </row>
    <row r="51" spans="1:14" ht="15" customHeight="1">
      <c r="A51" s="12" t="s">
        <v>20</v>
      </c>
      <c r="B51" s="13">
        <v>1</v>
      </c>
      <c r="C51" s="14">
        <v>1450</v>
      </c>
      <c r="D51" s="13">
        <v>2157</v>
      </c>
      <c r="E51" s="14">
        <f t="shared" si="13"/>
        <v>431.40000000000003</v>
      </c>
      <c r="F51" s="15">
        <f t="shared" si="14"/>
        <v>517.68000000000006</v>
      </c>
      <c r="G51" s="15">
        <f t="shared" si="15"/>
        <v>388.26</v>
      </c>
      <c r="H51" s="14">
        <v>133.86000000000001</v>
      </c>
      <c r="I51" s="14">
        <f t="shared" si="12"/>
        <v>3628.2000000000003</v>
      </c>
      <c r="J51" s="15">
        <f t="shared" si="16"/>
        <v>798.20400000000006</v>
      </c>
    </row>
    <row r="52" spans="1:14" ht="15" customHeight="1">
      <c r="A52" s="12" t="s">
        <v>21</v>
      </c>
      <c r="B52" s="13">
        <v>1</v>
      </c>
      <c r="C52" s="14">
        <v>1450</v>
      </c>
      <c r="D52" s="13">
        <v>2157</v>
      </c>
      <c r="E52" s="14">
        <f t="shared" si="13"/>
        <v>431.40000000000003</v>
      </c>
      <c r="F52" s="15">
        <f t="shared" si="14"/>
        <v>517.68000000000006</v>
      </c>
      <c r="G52" s="15">
        <f t="shared" si="15"/>
        <v>388.26</v>
      </c>
      <c r="H52" s="14">
        <v>133.86000000000001</v>
      </c>
      <c r="I52" s="14">
        <f t="shared" si="12"/>
        <v>3628.2000000000003</v>
      </c>
      <c r="J52" s="15">
        <f t="shared" si="16"/>
        <v>798.20400000000006</v>
      </c>
    </row>
    <row r="53" spans="1:14" s="16" customFormat="1" ht="15" customHeight="1">
      <c r="A53" s="12" t="s">
        <v>22</v>
      </c>
      <c r="B53" s="13">
        <v>1</v>
      </c>
      <c r="C53" s="14">
        <v>1550</v>
      </c>
      <c r="D53" s="13">
        <v>2339</v>
      </c>
      <c r="E53" s="14">
        <f t="shared" si="13"/>
        <v>467.8</v>
      </c>
      <c r="F53" s="15">
        <f t="shared" si="14"/>
        <v>561.36</v>
      </c>
      <c r="G53" s="15">
        <f t="shared" si="15"/>
        <v>421.02000000000004</v>
      </c>
      <c r="H53" s="14">
        <v>133.86000000000001</v>
      </c>
      <c r="I53" s="14">
        <f t="shared" si="12"/>
        <v>3923.0400000000004</v>
      </c>
      <c r="J53" s="15">
        <f t="shared" si="16"/>
        <v>863.06880000000012</v>
      </c>
    </row>
    <row r="54" spans="1:14" ht="15" customHeight="1">
      <c r="A54" s="17" t="s">
        <v>23</v>
      </c>
      <c r="B54" s="18">
        <f>SUM(B48:B53)</f>
        <v>6</v>
      </c>
      <c r="C54" s="17"/>
      <c r="D54" s="19">
        <f t="shared" ref="D54:H54" si="17">SUM(D48:D53)</f>
        <v>13124</v>
      </c>
      <c r="E54" s="19">
        <f t="shared" si="17"/>
        <v>2624.8</v>
      </c>
      <c r="F54" s="19">
        <f t="shared" si="17"/>
        <v>3149.7600000000007</v>
      </c>
      <c r="G54" s="19">
        <f t="shared" si="17"/>
        <v>2362.3200000000002</v>
      </c>
      <c r="H54" s="19">
        <f t="shared" si="17"/>
        <v>803.16000000000008</v>
      </c>
      <c r="I54" s="19">
        <f>SUM(I48:I53)</f>
        <v>22064.04</v>
      </c>
      <c r="J54" s="19">
        <f>SUM(J48:J53)</f>
        <v>4854.0888000000004</v>
      </c>
    </row>
    <row r="55" spans="1:14" ht="15" customHeight="1">
      <c r="A55" s="20"/>
      <c r="B55" s="21"/>
      <c r="C55" s="20"/>
      <c r="D55" s="22"/>
      <c r="E55" s="22"/>
      <c r="F55" s="22"/>
      <c r="G55" s="22"/>
      <c r="H55" s="22"/>
      <c r="I55" s="22"/>
      <c r="J55" s="22"/>
    </row>
    <row r="56" spans="1:14" ht="15" customHeight="1">
      <c r="A56" s="20"/>
      <c r="B56" s="21"/>
      <c r="C56" s="20"/>
      <c r="D56" s="22"/>
      <c r="E56" s="22"/>
      <c r="F56" s="22"/>
      <c r="G56" s="22"/>
      <c r="H56" s="22"/>
      <c r="I56" s="22"/>
      <c r="J56" s="22"/>
    </row>
    <row r="57" spans="1:14">
      <c r="A57" s="23"/>
      <c r="C57" s="24"/>
      <c r="D57" s="24"/>
      <c r="E57" s="24"/>
      <c r="F57" s="24"/>
      <c r="G57" s="24"/>
      <c r="H57" s="24"/>
    </row>
    <row r="58" spans="1:14" ht="15.75">
      <c r="A58" s="4" t="s">
        <v>4</v>
      </c>
      <c r="B58" s="4"/>
      <c r="C58" s="4"/>
      <c r="D58" s="4"/>
      <c r="E58" s="4"/>
      <c r="F58" s="4"/>
      <c r="G58" s="4"/>
      <c r="H58" s="4"/>
      <c r="I58" s="4"/>
      <c r="J58" s="5"/>
      <c r="K58" s="5"/>
      <c r="L58" s="5"/>
      <c r="M58" s="5"/>
      <c r="N58" s="6"/>
    </row>
    <row r="59" spans="1:14" ht="15.75">
      <c r="A59" s="7" t="s">
        <v>27</v>
      </c>
      <c r="B59" s="7"/>
      <c r="C59" s="7"/>
      <c r="D59" s="7"/>
      <c r="E59" s="7"/>
      <c r="F59" s="7"/>
      <c r="G59" s="7"/>
      <c r="H59" s="7"/>
      <c r="I59" s="7"/>
      <c r="J59" s="5"/>
      <c r="K59" s="5"/>
      <c r="L59" s="5"/>
      <c r="M59" s="6"/>
    </row>
    <row r="60" spans="1:14" ht="15.75">
      <c r="A60" s="7" t="s">
        <v>6</v>
      </c>
      <c r="B60" s="7"/>
      <c r="C60" s="7"/>
      <c r="D60" s="7"/>
      <c r="E60" s="7"/>
      <c r="F60" s="7"/>
      <c r="G60" s="7"/>
      <c r="H60" s="7"/>
      <c r="I60" s="7"/>
      <c r="L60" s="8"/>
      <c r="M60" s="9"/>
    </row>
    <row r="61" spans="1:14" ht="15.75">
      <c r="A61" s="10"/>
      <c r="B61" s="10"/>
      <c r="C61" s="10"/>
      <c r="D61" s="10"/>
      <c r="E61" s="10"/>
      <c r="F61" s="10"/>
      <c r="G61" s="10"/>
      <c r="H61" s="10"/>
      <c r="I61" s="10"/>
      <c r="L61" s="8"/>
      <c r="M61" s="9"/>
    </row>
    <row r="62" spans="1:14" ht="15" customHeight="1">
      <c r="A62" s="11" t="s">
        <v>7</v>
      </c>
      <c r="B62" s="11" t="s">
        <v>8</v>
      </c>
      <c r="C62" s="11" t="s">
        <v>9</v>
      </c>
      <c r="D62" s="11" t="s">
        <v>10</v>
      </c>
      <c r="E62" s="11" t="s">
        <v>11</v>
      </c>
      <c r="F62" s="11" t="s">
        <v>28</v>
      </c>
      <c r="G62" s="11" t="s">
        <v>13</v>
      </c>
      <c r="H62" s="11" t="s">
        <v>14</v>
      </c>
      <c r="I62" s="11" t="s">
        <v>15</v>
      </c>
      <c r="J62" s="11" t="s">
        <v>16</v>
      </c>
    </row>
    <row r="63" spans="1:14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4" ht="92.2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4" ht="15" customHeight="1">
      <c r="A65" s="12" t="s">
        <v>17</v>
      </c>
      <c r="B65" s="13">
        <v>1</v>
      </c>
      <c r="C65" s="14">
        <v>1450</v>
      </c>
      <c r="D65" s="13">
        <v>2050</v>
      </c>
      <c r="E65" s="14">
        <f>D65*20%</f>
        <v>410</v>
      </c>
      <c r="F65" s="15">
        <v>0</v>
      </c>
      <c r="G65" s="15">
        <f>SUM(D65:E65)*15%</f>
        <v>369</v>
      </c>
      <c r="H65" s="14">
        <v>146.88</v>
      </c>
      <c r="I65" s="14">
        <f t="shared" ref="I65:I70" si="18">SUM(D65:H65)</f>
        <v>2975.88</v>
      </c>
      <c r="J65" s="15">
        <f>I65*22%</f>
        <v>654.69360000000006</v>
      </c>
    </row>
    <row r="66" spans="1:14" ht="15" customHeight="1">
      <c r="A66" s="12" t="s">
        <v>18</v>
      </c>
      <c r="B66" s="13">
        <v>1</v>
      </c>
      <c r="C66" s="14">
        <v>1450</v>
      </c>
      <c r="D66" s="13">
        <v>2050</v>
      </c>
      <c r="E66" s="14">
        <f t="shared" ref="E66:E70" si="19">D66*20%</f>
        <v>410</v>
      </c>
      <c r="F66" s="15">
        <v>0</v>
      </c>
      <c r="G66" s="15">
        <f t="shared" ref="G66:G70" si="20">SUM(D66:E66)*15%</f>
        <v>369</v>
      </c>
      <c r="H66" s="14">
        <v>146.88</v>
      </c>
      <c r="I66" s="14">
        <f t="shared" si="18"/>
        <v>2975.88</v>
      </c>
      <c r="J66" s="15">
        <f t="shared" ref="J66:J70" si="21">I66*22%</f>
        <v>654.69360000000006</v>
      </c>
    </row>
    <row r="67" spans="1:14" ht="15" customHeight="1">
      <c r="A67" s="12" t="s">
        <v>19</v>
      </c>
      <c r="B67" s="13">
        <v>1</v>
      </c>
      <c r="C67" s="14">
        <v>1450</v>
      </c>
      <c r="D67" s="13">
        <v>2050</v>
      </c>
      <c r="E67" s="14">
        <f t="shared" si="19"/>
        <v>410</v>
      </c>
      <c r="F67" s="15">
        <v>0</v>
      </c>
      <c r="G67" s="15">
        <f t="shared" si="20"/>
        <v>369</v>
      </c>
      <c r="H67" s="14">
        <v>146.88</v>
      </c>
      <c r="I67" s="14">
        <f t="shared" si="18"/>
        <v>2975.88</v>
      </c>
      <c r="J67" s="15">
        <f t="shared" si="21"/>
        <v>654.69360000000006</v>
      </c>
    </row>
    <row r="68" spans="1:14" ht="15" customHeight="1">
      <c r="A68" s="12" t="s">
        <v>20</v>
      </c>
      <c r="B68" s="13">
        <v>1</v>
      </c>
      <c r="C68" s="14">
        <v>1450</v>
      </c>
      <c r="D68" s="13">
        <v>2050</v>
      </c>
      <c r="E68" s="14">
        <f t="shared" si="19"/>
        <v>410</v>
      </c>
      <c r="F68" s="15">
        <v>0</v>
      </c>
      <c r="G68" s="15">
        <f t="shared" si="20"/>
        <v>369</v>
      </c>
      <c r="H68" s="14">
        <v>146.88</v>
      </c>
      <c r="I68" s="14">
        <f t="shared" si="18"/>
        <v>2975.88</v>
      </c>
      <c r="J68" s="15">
        <f t="shared" si="21"/>
        <v>654.69360000000006</v>
      </c>
    </row>
    <row r="69" spans="1:14" ht="15" customHeight="1">
      <c r="A69" s="12" t="s">
        <v>21</v>
      </c>
      <c r="B69" s="13">
        <v>1</v>
      </c>
      <c r="C69" s="14">
        <v>1450</v>
      </c>
      <c r="D69" s="13">
        <v>2050</v>
      </c>
      <c r="E69" s="14">
        <f t="shared" si="19"/>
        <v>410</v>
      </c>
      <c r="F69" s="15">
        <v>0</v>
      </c>
      <c r="G69" s="15">
        <f t="shared" si="20"/>
        <v>369</v>
      </c>
      <c r="H69" s="14">
        <v>146.88</v>
      </c>
      <c r="I69" s="14">
        <f t="shared" si="18"/>
        <v>2975.88</v>
      </c>
      <c r="J69" s="15">
        <f t="shared" si="21"/>
        <v>654.69360000000006</v>
      </c>
    </row>
    <row r="70" spans="1:14" s="16" customFormat="1" ht="15" customHeight="1">
      <c r="A70" s="12" t="s">
        <v>22</v>
      </c>
      <c r="B70" s="13">
        <v>1</v>
      </c>
      <c r="C70" s="14">
        <v>1550</v>
      </c>
      <c r="D70" s="13">
        <v>2223</v>
      </c>
      <c r="E70" s="14">
        <f t="shared" si="19"/>
        <v>444.6</v>
      </c>
      <c r="F70" s="15">
        <v>0</v>
      </c>
      <c r="G70" s="15">
        <f t="shared" si="20"/>
        <v>400.14</v>
      </c>
      <c r="H70" s="14">
        <v>146.88</v>
      </c>
      <c r="I70" s="14">
        <f t="shared" si="18"/>
        <v>3214.62</v>
      </c>
      <c r="J70" s="15">
        <f t="shared" si="21"/>
        <v>707.21640000000002</v>
      </c>
    </row>
    <row r="71" spans="1:14" ht="15" customHeight="1">
      <c r="A71" s="17" t="s">
        <v>23</v>
      </c>
      <c r="B71" s="18">
        <f>SUM(B65:B70)</f>
        <v>6</v>
      </c>
      <c r="C71" s="17"/>
      <c r="D71" s="19">
        <f t="shared" ref="D71:H71" si="22">SUM(D65:D70)</f>
        <v>12473</v>
      </c>
      <c r="E71" s="19">
        <f t="shared" si="22"/>
        <v>2494.6</v>
      </c>
      <c r="F71" s="19">
        <f t="shared" si="22"/>
        <v>0</v>
      </c>
      <c r="G71" s="19">
        <f t="shared" si="22"/>
        <v>2245.14</v>
      </c>
      <c r="H71" s="19">
        <f t="shared" si="22"/>
        <v>881.28</v>
      </c>
      <c r="I71" s="19">
        <f>SUM(I65:I70)</f>
        <v>18094.02</v>
      </c>
      <c r="J71" s="19">
        <f>SUM(J65:J70)</f>
        <v>3980.6844000000001</v>
      </c>
    </row>
    <row r="72" spans="1:14" ht="109.5" customHeight="1">
      <c r="B72" s="25"/>
      <c r="D72" s="26"/>
      <c r="E72" s="26"/>
    </row>
    <row r="73" spans="1:14" ht="15.75">
      <c r="A73" s="4" t="s">
        <v>4</v>
      </c>
      <c r="B73" s="4"/>
      <c r="C73" s="4"/>
      <c r="D73" s="4"/>
      <c r="E73" s="4"/>
      <c r="F73" s="4"/>
      <c r="G73" s="4"/>
      <c r="H73" s="4"/>
      <c r="I73" s="4"/>
      <c r="J73" s="5"/>
      <c r="K73" s="5"/>
      <c r="L73" s="5"/>
      <c r="M73" s="5"/>
      <c r="N73" s="6"/>
    </row>
    <row r="74" spans="1:14" ht="15.75">
      <c r="A74" s="7" t="s">
        <v>29</v>
      </c>
      <c r="B74" s="7"/>
      <c r="C74" s="7"/>
      <c r="D74" s="7"/>
      <c r="E74" s="7"/>
      <c r="F74" s="7"/>
      <c r="G74" s="7"/>
      <c r="H74" s="7"/>
      <c r="I74" s="7"/>
      <c r="J74" s="5"/>
      <c r="K74" s="5"/>
      <c r="L74" s="5"/>
      <c r="M74" s="6"/>
    </row>
    <row r="75" spans="1:14" ht="15.75">
      <c r="A75" s="7" t="s">
        <v>6</v>
      </c>
      <c r="B75" s="7"/>
      <c r="C75" s="7"/>
      <c r="D75" s="7"/>
      <c r="E75" s="7"/>
      <c r="F75" s="7"/>
      <c r="G75" s="7"/>
      <c r="H75" s="7"/>
      <c r="I75" s="7"/>
      <c r="L75" s="8"/>
      <c r="M75" s="9"/>
    </row>
    <row r="76" spans="1:14" ht="15.75">
      <c r="A76" s="10"/>
      <c r="B76" s="10"/>
      <c r="C76" s="10"/>
      <c r="D76" s="10"/>
      <c r="E76" s="10"/>
      <c r="F76" s="10"/>
      <c r="G76" s="10"/>
      <c r="H76" s="10"/>
      <c r="I76" s="10"/>
      <c r="L76" s="8"/>
      <c r="M76" s="9"/>
    </row>
    <row r="77" spans="1:14" ht="15" customHeight="1">
      <c r="A77" s="11" t="s">
        <v>7</v>
      </c>
      <c r="B77" s="11" t="s">
        <v>8</v>
      </c>
      <c r="C77" s="11" t="s">
        <v>9</v>
      </c>
      <c r="D77" s="11" t="s">
        <v>10</v>
      </c>
      <c r="E77" s="11" t="s">
        <v>30</v>
      </c>
      <c r="F77" s="11" t="s">
        <v>31</v>
      </c>
      <c r="G77" s="11" t="s">
        <v>14</v>
      </c>
      <c r="H77" s="11" t="s">
        <v>15</v>
      </c>
      <c r="I77" s="11" t="s">
        <v>16</v>
      </c>
    </row>
    <row r="78" spans="1:14">
      <c r="A78" s="11"/>
      <c r="B78" s="11"/>
      <c r="C78" s="11"/>
      <c r="D78" s="11"/>
      <c r="E78" s="11"/>
      <c r="F78" s="11"/>
      <c r="G78" s="11"/>
      <c r="H78" s="11"/>
      <c r="I78" s="11"/>
    </row>
    <row r="79" spans="1:14" ht="92.25" customHeight="1">
      <c r="A79" s="11"/>
      <c r="B79" s="11"/>
      <c r="C79" s="11"/>
      <c r="D79" s="11"/>
      <c r="E79" s="11"/>
      <c r="F79" s="11"/>
      <c r="G79" s="11"/>
      <c r="H79" s="11"/>
      <c r="I79" s="11"/>
    </row>
    <row r="80" spans="1:14" ht="15" customHeight="1">
      <c r="A80" s="12" t="s">
        <v>17</v>
      </c>
      <c r="B80" s="13">
        <v>1</v>
      </c>
      <c r="C80" s="14">
        <v>1450</v>
      </c>
      <c r="D80" s="13">
        <v>2334</v>
      </c>
      <c r="E80" s="14">
        <f>D80*25%</f>
        <v>583.5</v>
      </c>
      <c r="F80" s="15">
        <f>SUM(D80:E80)*10%</f>
        <v>291.75</v>
      </c>
      <c r="G80" s="14">
        <v>396.34</v>
      </c>
      <c r="H80" s="14">
        <f t="shared" ref="H80:H85" si="23">SUM(D80:G80)</f>
        <v>3605.59</v>
      </c>
      <c r="I80" s="15">
        <f>H80*22%</f>
        <v>793.22980000000007</v>
      </c>
    </row>
    <row r="81" spans="1:10" ht="15" customHeight="1">
      <c r="A81" s="12" t="s">
        <v>18</v>
      </c>
      <c r="B81" s="13">
        <v>1</v>
      </c>
      <c r="C81" s="14">
        <v>1450</v>
      </c>
      <c r="D81" s="13">
        <v>2334</v>
      </c>
      <c r="E81" s="14">
        <f t="shared" ref="E81:E85" si="24">D81*25%</f>
        <v>583.5</v>
      </c>
      <c r="F81" s="15">
        <f t="shared" ref="F81:F85" si="25">SUM(D81:E81)*10%</f>
        <v>291.75</v>
      </c>
      <c r="G81" s="14">
        <v>396.34</v>
      </c>
      <c r="H81" s="14">
        <f t="shared" si="23"/>
        <v>3605.59</v>
      </c>
      <c r="I81" s="15">
        <f t="shared" ref="I81:I85" si="26">H81*22%</f>
        <v>793.22980000000007</v>
      </c>
    </row>
    <row r="82" spans="1:10" ht="15" customHeight="1">
      <c r="A82" s="12" t="s">
        <v>19</v>
      </c>
      <c r="B82" s="13">
        <v>1</v>
      </c>
      <c r="C82" s="14">
        <v>1450</v>
      </c>
      <c r="D82" s="13">
        <v>2334</v>
      </c>
      <c r="E82" s="14">
        <f t="shared" si="24"/>
        <v>583.5</v>
      </c>
      <c r="F82" s="15">
        <f t="shared" si="25"/>
        <v>291.75</v>
      </c>
      <c r="G82" s="14">
        <v>396.34</v>
      </c>
      <c r="H82" s="14">
        <f t="shared" si="23"/>
        <v>3605.59</v>
      </c>
      <c r="I82" s="15">
        <f t="shared" si="26"/>
        <v>793.22980000000007</v>
      </c>
    </row>
    <row r="83" spans="1:10" ht="15" customHeight="1">
      <c r="A83" s="12" t="s">
        <v>20</v>
      </c>
      <c r="B83" s="13">
        <v>1</v>
      </c>
      <c r="C83" s="14">
        <v>1450</v>
      </c>
      <c r="D83" s="13">
        <v>2334</v>
      </c>
      <c r="E83" s="14">
        <f t="shared" si="24"/>
        <v>583.5</v>
      </c>
      <c r="F83" s="15">
        <f t="shared" si="25"/>
        <v>291.75</v>
      </c>
      <c r="G83" s="14">
        <v>396.34</v>
      </c>
      <c r="H83" s="14">
        <f t="shared" si="23"/>
        <v>3605.59</v>
      </c>
      <c r="I83" s="15">
        <f t="shared" si="26"/>
        <v>793.22980000000007</v>
      </c>
    </row>
    <row r="84" spans="1:10" ht="15" customHeight="1">
      <c r="A84" s="12" t="s">
        <v>21</v>
      </c>
      <c r="B84" s="13">
        <v>1</v>
      </c>
      <c r="C84" s="14">
        <v>1450</v>
      </c>
      <c r="D84" s="13">
        <v>2334</v>
      </c>
      <c r="E84" s="14">
        <f t="shared" si="24"/>
        <v>583.5</v>
      </c>
      <c r="F84" s="15">
        <f t="shared" si="25"/>
        <v>291.75</v>
      </c>
      <c r="G84" s="14">
        <v>396.34</v>
      </c>
      <c r="H84" s="14">
        <f t="shared" si="23"/>
        <v>3605.59</v>
      </c>
      <c r="I84" s="15">
        <f t="shared" si="26"/>
        <v>793.22980000000007</v>
      </c>
    </row>
    <row r="85" spans="1:10" s="16" customFormat="1" ht="15" customHeight="1">
      <c r="A85" s="12" t="s">
        <v>22</v>
      </c>
      <c r="B85" s="13">
        <v>1</v>
      </c>
      <c r="C85" s="14">
        <v>1550</v>
      </c>
      <c r="D85" s="13">
        <v>2531</v>
      </c>
      <c r="E85" s="14">
        <f t="shared" si="24"/>
        <v>632.75</v>
      </c>
      <c r="F85" s="15">
        <f t="shared" si="25"/>
        <v>316.375</v>
      </c>
      <c r="G85" s="14">
        <v>396.34</v>
      </c>
      <c r="H85" s="14">
        <f t="shared" si="23"/>
        <v>3876.4650000000001</v>
      </c>
      <c r="I85" s="15">
        <f t="shared" si="26"/>
        <v>852.82230000000004</v>
      </c>
    </row>
    <row r="86" spans="1:10" ht="15" customHeight="1">
      <c r="A86" s="17" t="s">
        <v>23</v>
      </c>
      <c r="B86" s="18">
        <f>SUM(B80:B85)</f>
        <v>6</v>
      </c>
      <c r="C86" s="17"/>
      <c r="D86" s="19">
        <f t="shared" ref="D86:G86" si="27">SUM(D80:D85)</f>
        <v>14201</v>
      </c>
      <c r="E86" s="19">
        <f t="shared" si="27"/>
        <v>3550.25</v>
      </c>
      <c r="F86" s="19">
        <f t="shared" si="27"/>
        <v>1775.125</v>
      </c>
      <c r="G86" s="19">
        <f t="shared" si="27"/>
        <v>2378.04</v>
      </c>
      <c r="H86" s="19">
        <f>SUM(H80:H85)</f>
        <v>21904.415000000001</v>
      </c>
      <c r="I86" s="19">
        <f>SUM(I80:I85)</f>
        <v>4818.9713000000002</v>
      </c>
    </row>
    <row r="88" spans="1:10">
      <c r="B88" s="25"/>
      <c r="C88" s="27" t="s">
        <v>23</v>
      </c>
      <c r="D88" s="27"/>
      <c r="E88" s="28">
        <f>I54+J54+I20+J20+I37+J37+I71+J71+H86+I86</f>
        <v>132108.54790000001</v>
      </c>
      <c r="F88" s="28"/>
      <c r="G88" s="27" t="s">
        <v>32</v>
      </c>
    </row>
    <row r="89" spans="1:10">
      <c r="B89" s="25" t="s">
        <v>33</v>
      </c>
      <c r="C89" s="25" t="s">
        <v>34</v>
      </c>
      <c r="D89" s="25">
        <v>2111</v>
      </c>
      <c r="E89" s="29">
        <f>I54+I20+I37+I71+H86</f>
        <v>108285.69500000001</v>
      </c>
      <c r="F89" s="30"/>
      <c r="G89" s="25" t="s">
        <v>32</v>
      </c>
    </row>
    <row r="90" spans="1:10">
      <c r="B90" s="25"/>
      <c r="C90" s="25" t="s">
        <v>34</v>
      </c>
      <c r="D90" s="25">
        <v>2120</v>
      </c>
      <c r="E90" s="29">
        <f>J54+J20+J37+J71+I86</f>
        <v>23822.852900000002</v>
      </c>
      <c r="F90" s="30"/>
      <c r="G90" s="25" t="s">
        <v>32</v>
      </c>
    </row>
    <row r="92" spans="1:10" ht="15.75">
      <c r="A92" s="1" t="s">
        <v>35</v>
      </c>
      <c r="B92" s="1"/>
      <c r="C92" s="1"/>
      <c r="D92" s="1"/>
      <c r="E92" s="1"/>
      <c r="F92" s="1"/>
      <c r="G92" s="1"/>
      <c r="H92" s="1"/>
      <c r="I92" s="1"/>
      <c r="J92" s="1"/>
    </row>
    <row r="93" spans="1:10" ht="15.75">
      <c r="A93" s="8" t="s">
        <v>36</v>
      </c>
      <c r="B93" s="8"/>
      <c r="C93" s="8"/>
      <c r="D93" s="8"/>
      <c r="E93" s="8"/>
      <c r="F93" s="8"/>
      <c r="G93" s="8"/>
      <c r="H93" s="8"/>
      <c r="I93" s="8"/>
      <c r="J93" s="8"/>
    </row>
    <row r="94" spans="1:10" ht="15.75">
      <c r="A94" s="8" t="s">
        <v>37</v>
      </c>
      <c r="B94" s="8"/>
      <c r="C94" s="8"/>
      <c r="D94" s="8"/>
      <c r="E94" s="8"/>
      <c r="F94" s="8"/>
      <c r="G94" s="8"/>
      <c r="H94" s="8"/>
      <c r="I94" s="8"/>
      <c r="J94" s="8"/>
    </row>
    <row r="95" spans="1:10" ht="15.75">
      <c r="A95" s="8" t="s">
        <v>38</v>
      </c>
      <c r="B95" s="8"/>
      <c r="C95" s="8"/>
      <c r="D95" s="8"/>
      <c r="E95" s="8"/>
      <c r="F95" s="8"/>
      <c r="G95" s="8"/>
      <c r="H95" s="8"/>
      <c r="I95" s="8"/>
      <c r="J95" s="8"/>
    </row>
    <row r="96" spans="1:10" ht="15.75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pans="1:10" ht="15.75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pans="1:10" ht="15.75">
      <c r="B98" s="8" t="s">
        <v>39</v>
      </c>
      <c r="D98" s="31"/>
      <c r="E98" s="32"/>
      <c r="F98" s="33"/>
      <c r="G98" s="8" t="s">
        <v>40</v>
      </c>
    </row>
    <row r="99" spans="1:10" ht="15.75">
      <c r="C99" s="8"/>
      <c r="D99" s="31"/>
      <c r="E99" s="31"/>
      <c r="G99" s="8"/>
    </row>
    <row r="100" spans="1:10" ht="15.75">
      <c r="B100" s="8" t="s">
        <v>41</v>
      </c>
      <c r="D100" s="31"/>
      <c r="E100" s="32"/>
      <c r="F100" s="33"/>
      <c r="G100" s="8" t="s">
        <v>42</v>
      </c>
    </row>
    <row r="104" spans="1:10" ht="61.5" customHeight="1">
      <c r="B104" s="8" t="s">
        <v>43</v>
      </c>
      <c r="D104" s="31"/>
      <c r="E104" s="31"/>
      <c r="F104" s="34"/>
      <c r="G104" s="8" t="s">
        <v>44</v>
      </c>
    </row>
  </sheetData>
  <mergeCells count="71">
    <mergeCell ref="A92:J92"/>
    <mergeCell ref="G77:G79"/>
    <mergeCell ref="H77:H79"/>
    <mergeCell ref="I77:I79"/>
    <mergeCell ref="E88:F88"/>
    <mergeCell ref="E89:F89"/>
    <mergeCell ref="E90:F90"/>
    <mergeCell ref="J62:J64"/>
    <mergeCell ref="A73:I73"/>
    <mergeCell ref="A74:I74"/>
    <mergeCell ref="A75:I75"/>
    <mergeCell ref="A77:A79"/>
    <mergeCell ref="B77:B79"/>
    <mergeCell ref="C77:C79"/>
    <mergeCell ref="D77:D79"/>
    <mergeCell ref="E77:E79"/>
    <mergeCell ref="F77:F79"/>
    <mergeCell ref="A60:I60"/>
    <mergeCell ref="A62:A64"/>
    <mergeCell ref="B62:B64"/>
    <mergeCell ref="C62:C64"/>
    <mergeCell ref="D62:D64"/>
    <mergeCell ref="E62:E64"/>
    <mergeCell ref="F62:F64"/>
    <mergeCell ref="G62:G64"/>
    <mergeCell ref="H62:H64"/>
    <mergeCell ref="I62:I64"/>
    <mergeCell ref="G45:G47"/>
    <mergeCell ref="H45:H47"/>
    <mergeCell ref="I45:I47"/>
    <mergeCell ref="J45:J47"/>
    <mergeCell ref="A58:I58"/>
    <mergeCell ref="A59:I59"/>
    <mergeCell ref="J28:J30"/>
    <mergeCell ref="A41:I41"/>
    <mergeCell ref="A42:I42"/>
    <mergeCell ref="A43:I43"/>
    <mergeCell ref="A45:A47"/>
    <mergeCell ref="B45:B47"/>
    <mergeCell ref="C45:C47"/>
    <mergeCell ref="D45:D47"/>
    <mergeCell ref="E45:E47"/>
    <mergeCell ref="F45:F47"/>
    <mergeCell ref="A26:I26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G11:G13"/>
    <mergeCell ref="H11:H13"/>
    <mergeCell ref="I11:I13"/>
    <mergeCell ref="J11:J13"/>
    <mergeCell ref="A24:I24"/>
    <mergeCell ref="A25:I25"/>
    <mergeCell ref="A11:A13"/>
    <mergeCell ref="B11:B13"/>
    <mergeCell ref="C11:C13"/>
    <mergeCell ref="D11:D13"/>
    <mergeCell ref="E11:E13"/>
    <mergeCell ref="F11:F13"/>
    <mergeCell ref="G1:J1"/>
    <mergeCell ref="G2:J2"/>
    <mergeCell ref="G3:J3"/>
    <mergeCell ref="A7:I7"/>
    <mergeCell ref="A8:I8"/>
    <mergeCell ref="A9:I9"/>
  </mergeCells>
  <pageMargins left="0.35433070866141736" right="0.19685039370078741" top="0.87" bottom="0.72" header="0.87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2016-03-10T12:23:41Z</cp:lastPrinted>
  <dcterms:created xsi:type="dcterms:W3CDTF">2016-03-10T12:23:31Z</dcterms:created>
  <dcterms:modified xsi:type="dcterms:W3CDTF">2016-03-10T12:24:54Z</dcterms:modified>
</cp:coreProperties>
</file>