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O85" i="1"/>
  <c r="G85"/>
  <c r="F85"/>
  <c r="F78" s="1"/>
  <c r="F137" s="1"/>
  <c r="E85"/>
  <c r="D85"/>
  <c r="E106"/>
  <c r="D106"/>
  <c r="E90"/>
  <c r="J79"/>
  <c r="I79"/>
  <c r="I80"/>
  <c r="D79"/>
  <c r="D80"/>
  <c r="E79"/>
  <c r="J85"/>
  <c r="J90"/>
  <c r="E78"/>
  <c r="D90"/>
  <c r="D24"/>
  <c r="J33"/>
  <c r="D33"/>
  <c r="E33"/>
  <c r="J26"/>
  <c r="J25" s="1"/>
  <c r="J5"/>
  <c r="E5"/>
  <c r="D5"/>
  <c r="K25"/>
  <c r="H33"/>
  <c r="D39"/>
  <c r="D43"/>
  <c r="D47"/>
  <c r="E53"/>
  <c r="J55"/>
  <c r="J53" s="1"/>
  <c r="H55"/>
  <c r="H53" s="1"/>
  <c r="D55"/>
  <c r="D61"/>
  <c r="D70"/>
  <c r="J75"/>
  <c r="J69" s="1"/>
  <c r="E75"/>
  <c r="D75"/>
  <c r="D69" s="1"/>
  <c r="J80"/>
  <c r="E80"/>
  <c r="D81"/>
  <c r="K85"/>
  <c r="G78"/>
  <c r="G137" s="1"/>
  <c r="H90"/>
  <c r="J106"/>
  <c r="H106"/>
  <c r="J115"/>
  <c r="E115"/>
  <c r="D115"/>
  <c r="K126"/>
  <c r="K121" s="1"/>
  <c r="J126"/>
  <c r="J121" s="1"/>
  <c r="E126"/>
  <c r="E121" s="1"/>
  <c r="D126"/>
  <c r="D121" s="1"/>
  <c r="K7"/>
  <c r="J7"/>
  <c r="E7"/>
  <c r="D7"/>
  <c r="D53" l="1"/>
  <c r="H85"/>
  <c r="H78" s="1"/>
  <c r="E24"/>
  <c r="K78"/>
  <c r="K137" s="1"/>
  <c r="E137"/>
  <c r="J78"/>
  <c r="D78"/>
  <c r="H24"/>
  <c r="J24"/>
  <c r="H137" l="1"/>
  <c r="J137"/>
  <c r="D137"/>
</calcChain>
</file>

<file path=xl/sharedStrings.xml><?xml version="1.0" encoding="utf-8"?>
<sst xmlns="http://schemas.openxmlformats.org/spreadsheetml/2006/main" count="502" uniqueCount="225">
  <si>
    <t>Назва заходів (проектів)</t>
  </si>
  <si>
    <t>Строк реалізації проєкту (роки)</t>
  </si>
  <si>
    <t>Загальна вартість проєкту, тис. грн.</t>
  </si>
  <si>
    <t>Видатки на реалізацію проєкту</t>
  </si>
  <si>
    <t>у тому числі за джерелами фінансування</t>
  </si>
  <si>
    <t>Індикатори (показники результативності виконання плану заходів в цілому по проєкту</t>
  </si>
  <si>
    <t>державний бюджет</t>
  </si>
  <si>
    <t>обласний бюджет</t>
  </si>
  <si>
    <t>міський бюджет</t>
  </si>
  <si>
    <t>інші кошти</t>
  </si>
  <si>
    <t>найменування індикатора (показника)</t>
  </si>
  <si>
    <t>одиниця виміру</t>
  </si>
  <si>
    <t>прогнозоване значення</t>
  </si>
  <si>
    <t>Стратегічний напрям А.SMART – трансформація економіки та відновлення інвестиційної  привабливості громади</t>
  </si>
  <si>
    <r>
      <t>Стратегічна ціль А.1.</t>
    </r>
    <r>
      <rPr>
        <sz val="10"/>
        <rFont val="Times New Roman"/>
        <family val="1"/>
        <charset val="204"/>
      </rPr>
      <t xml:space="preserve"> Створення ефективної бізнес-інфраструктури</t>
    </r>
  </si>
  <si>
    <t>А.1.3.Місцеві стимули для розвитку підприємництва</t>
  </si>
  <si>
    <r>
      <t>-</t>
    </r>
    <r>
      <rPr>
        <sz val="7"/>
        <rFont val="Times New Roman"/>
        <family val="1"/>
        <charset val="204"/>
      </rPr>
      <t xml:space="preserve">                </t>
    </r>
    <r>
      <rPr>
        <sz val="10"/>
        <rFont val="Times New Roman"/>
        <family val="1"/>
        <charset val="204"/>
      </rPr>
      <t xml:space="preserve">Спів фінансування (у разі перемоги) у грантових програмах </t>
    </r>
  </si>
  <si>
    <t>Кількість СПД, що отримали співфінансування</t>
  </si>
  <si>
    <t>осіб</t>
  </si>
  <si>
    <t>-Часткова компенсація за кредитними договорами, залученими у банках</t>
  </si>
  <si>
    <t>2022</t>
  </si>
  <si>
    <t>Кількість СПД, що отримали часткову компенсацію  за кредитними договорами</t>
  </si>
  <si>
    <r>
      <t>-</t>
    </r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Для організації підприємницької діяльності надання одноразової допомоги по безробіттю </t>
    </r>
  </si>
  <si>
    <t>Кількість осіб, що отримали допомогу</t>
  </si>
  <si>
    <r>
      <t>-</t>
    </r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Проведення конкурсів на право оренди об’єктів комунальної власності для здійснення підприємницької діяльності</t>
    </r>
  </si>
  <si>
    <t xml:space="preserve">Кількість переданих в оренду об’єктів </t>
  </si>
  <si>
    <t>од.</t>
  </si>
  <si>
    <r>
      <t>Стратегічна ціль А.3.</t>
    </r>
    <r>
      <rPr>
        <sz val="10"/>
        <rFont val="Times New Roman"/>
        <family val="1"/>
        <charset val="204"/>
      </rPr>
      <t>Формування екосистеми інноваційного бізнесу</t>
    </r>
  </si>
  <si>
    <r>
      <t>А.3.3.</t>
    </r>
    <r>
      <rPr>
        <sz val="12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Цифровізація громади та підвищення «цифрової» грамотності та компетенцій, особливо в сільській місцевості</t>
    </r>
  </si>
  <si>
    <r>
      <t>-</t>
    </r>
    <r>
      <rPr>
        <sz val="10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Автоматизація діяльності  відділів СМВЦА</t>
    </r>
  </si>
  <si>
    <t>Придбання комп’ютерного обладнання</t>
  </si>
  <si>
    <r>
      <t>Стратегічна ціль А.4.</t>
    </r>
    <r>
      <rPr>
        <sz val="10"/>
        <rFont val="Times New Roman"/>
        <family val="1"/>
        <charset val="204"/>
      </rPr>
      <t>Маркетинг території громади та залучення інвестицій</t>
    </r>
  </si>
  <si>
    <t>2022-2023</t>
  </si>
  <si>
    <t>-</t>
  </si>
  <si>
    <t>А.4.1.2. Розробка нової містобудівної документації  для громади</t>
  </si>
  <si>
    <r>
      <t>- :</t>
    </r>
    <r>
      <rPr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Виконання топографо-геодезичних робіт для створення картографічних планів в електронному вигляді</t>
    </r>
  </si>
  <si>
    <t>Площа, на яку виконаний топоплан</t>
  </si>
  <si>
    <t>Тис. га</t>
  </si>
  <si>
    <t>-Розроблення  комплексного плану просторового розвитку території Сєвєродонецької міської громади</t>
  </si>
  <si>
    <t>Кількість проектів</t>
  </si>
  <si>
    <t>- Розроблення генеральних планів території</t>
  </si>
  <si>
    <t>- Розроблення детальних планів територій</t>
  </si>
  <si>
    <t>га</t>
  </si>
  <si>
    <t>А.4.1.4.Розроблення технічної документації з нормативної грошової оцінки земель населених пунктів міста Сєвєродонецьк, селища Синецький, селища Павлоград, селища Лісна Дача, села Воєводівка, Сєвєродонецької міської територіальної громади</t>
  </si>
  <si>
    <r>
      <t xml:space="preserve">- </t>
    </r>
    <r>
      <rPr>
        <b/>
        <sz val="10"/>
        <color rgb="FF202122"/>
        <rFont val="Times New Roman"/>
        <family val="1"/>
        <charset val="204"/>
      </rPr>
      <t xml:space="preserve"> </t>
    </r>
    <r>
      <rPr>
        <sz val="10"/>
        <color rgb="FF202122"/>
        <rFont val="Times New Roman"/>
        <family val="1"/>
        <charset val="204"/>
      </rPr>
      <t>розвиток земельних  відносин та охорони земель територіальної громади</t>
    </r>
  </si>
  <si>
    <t xml:space="preserve">Кількість сформованих земельних ділянок </t>
  </si>
  <si>
    <t>Стратегічний напрям В. КОМФОРТ ЖИТТЯ ЛЮДИНИ як безпека, екологічна сталість та розумна енергетика</t>
  </si>
  <si>
    <r>
      <t>Стратегічна ціль В.1.</t>
    </r>
    <r>
      <rPr>
        <sz val="10"/>
        <rFont val="Times New Roman"/>
        <family val="1"/>
        <charset val="204"/>
      </rPr>
      <t xml:space="preserve"> Безпечний та здоров’я зберігаючий простір громади, активна протидія ПАНДЕМІЇ COVID-19</t>
    </r>
  </si>
  <si>
    <r>
      <t>В.1.1.</t>
    </r>
    <r>
      <rPr>
        <sz val="10"/>
        <rFont val="Times New Roman"/>
        <family val="1"/>
        <charset val="204"/>
      </rPr>
      <t>Якісна первинна медична допомога, профілактика хронічних захворювань</t>
    </r>
  </si>
  <si>
    <r>
      <t>-</t>
    </r>
    <r>
      <rPr>
        <sz val="10"/>
        <rFont val="Arial"/>
        <family val="2"/>
        <charset val="204"/>
      </rPr>
      <t xml:space="preserve"> </t>
    </r>
    <r>
      <rPr>
        <sz val="10"/>
        <rFont val="Times New Roman"/>
        <family val="1"/>
        <charset val="204"/>
      </rPr>
      <t>Збереження  та зміцнення здоров’я, профілактика, підвищення якості та ефективності надання медичної допомоги,  збільшення тривалості й підвищення якості життя населення</t>
    </r>
  </si>
  <si>
    <t>Кількість пацієнтів</t>
  </si>
  <si>
    <t>тис. осіб</t>
  </si>
  <si>
    <r>
      <t>В.1.1.2</t>
    </r>
    <r>
      <rPr>
        <sz val="10"/>
        <color rgb="FF000000"/>
        <rFont val="Times New Roman"/>
        <family val="1"/>
        <charset val="204"/>
      </rPr>
      <t>.Розвиток клієнтського  сервісу в медичних установах громади, орієнтованого на потреби пацієнта</t>
    </r>
  </si>
  <si>
    <r>
      <t xml:space="preserve">- </t>
    </r>
    <r>
      <rPr>
        <sz val="10"/>
        <color rgb="FF000000"/>
        <rFont val="Times New Roman"/>
        <family val="1"/>
        <charset val="204"/>
      </rPr>
      <t xml:space="preserve"> підвищення стандартів життя, модернізації та зміцнення матеріально-технічної бази, оснащення необхідним медичним обладнанням, комп’ютерною технікою, що допоможе забезпечити населення  якісними та своєчасними медичними послугами.</t>
    </r>
  </si>
  <si>
    <t>тис.осіб</t>
  </si>
  <si>
    <t>В.1.2. Організація спроможної медичної мережі та якісних послуг вторинного рівня медицини</t>
  </si>
  <si>
    <t>17 173, 0</t>
  </si>
  <si>
    <t>В.1.2.1.Технічна модернізація відділень КНП СМБЛ за адресою: м. Сєвєродонецьк, вул. Єгорова, 2Б»</t>
  </si>
  <si>
    <t>В.2.Громадська та інформаційна безпека території громади</t>
  </si>
  <si>
    <t>-  Зниження ризику виникнення надзвичайних ситуацій техногенного та природного характеру, підвищення  рівня безпеки населення</t>
  </si>
  <si>
    <t>Кількість осіб</t>
  </si>
  <si>
    <t>- поліпшення стану навколишнього природного середовища</t>
  </si>
  <si>
    <t>Кількість об’єктів</t>
  </si>
  <si>
    <t>шт.</t>
  </si>
  <si>
    <t>В.2.1.1.Ефективна система відеоспостереження,  як інструмент профілактики правопорушень та безпеки території громади</t>
  </si>
  <si>
    <t>Камери відеоспостереження</t>
  </si>
  <si>
    <t xml:space="preserve">В.2.1.2.Безпечний квартал </t>
  </si>
  <si>
    <t>Кількість кварталів</t>
  </si>
  <si>
    <t>В.2.3.1.Організація безбар’єрної та безпечної  транспортно-вуличної інфраструктури</t>
  </si>
  <si>
    <t>-забезпечення безпечних та комфортних умов пересування транспорту та переходів (світлофори)</t>
  </si>
  <si>
    <t>Кількість світлофорів</t>
  </si>
  <si>
    <t xml:space="preserve">-забезпечення рівня безпеки дорожнього руху </t>
  </si>
  <si>
    <t xml:space="preserve">Дорожня розмітка  </t>
  </si>
  <si>
    <t>км.</t>
  </si>
  <si>
    <t>В.2.3.3 Капітальний ремонт дорожньої інфраструктури Сєвєродонецької міської територіальної громади</t>
  </si>
  <si>
    <t>Протяжність доріг</t>
  </si>
  <si>
    <t>км</t>
  </si>
  <si>
    <t>В.2.3.5.Доступний, безпечний та якісний електротранспорт</t>
  </si>
  <si>
    <t>-розвиток міського електротранспорту</t>
  </si>
  <si>
    <t>Кількість тролейбусів</t>
  </si>
  <si>
    <t>-надання послуг з перевезень пасажирів електротранспортом</t>
  </si>
  <si>
    <t>Кілометраж</t>
  </si>
  <si>
    <t>тис.</t>
  </si>
  <si>
    <t>В.2.4.Безпечний інформаційний простір громади</t>
  </si>
  <si>
    <t xml:space="preserve">В.2.4.1 «Сприяння інформаційній реінтеграції непідконтрольної частини Луганської області шляхом створення регіонального інформаційного агентства на базі КП «МедіаПростір» </t>
  </si>
  <si>
    <t>Кількість інформаційних</t>
  </si>
  <si>
    <t>випусків</t>
  </si>
  <si>
    <t>- Капітальний ремонт приміщення за адресою:бульвар Дружби Народів,32 А за проектом «Сприяння інформаційній реінтеграції непідконтрольної частини Луганської області шляхом створення регіонального інформаційного агентства на базі КП «МедіаПростір»</t>
  </si>
  <si>
    <t>Кількість приміщення для створення програм</t>
  </si>
  <si>
    <t>од</t>
  </si>
  <si>
    <t>В.2.5.Громадська безпека від небезпечних тварин та рослин</t>
  </si>
  <si>
    <t xml:space="preserve">В.2.5.1. Облік та регулювання численності безпритульних тварин </t>
  </si>
  <si>
    <t>Утримання безпритульних тварин</t>
  </si>
  <si>
    <t>Стратегічна ціль В.3.Енергоефективна політика та інфраструктура</t>
  </si>
  <si>
    <r>
      <t>В.3.1</t>
    </r>
    <r>
      <rPr>
        <sz val="10"/>
        <rFont val="Times New Roman"/>
        <family val="1"/>
        <charset val="204"/>
      </rPr>
      <t xml:space="preserve"> Формування ефективного власника житла (ОСББ, ОСН, управляючі компанії)</t>
    </r>
  </si>
  <si>
    <t xml:space="preserve">Кількість багатоквартирна будинків </t>
  </si>
  <si>
    <t>В.3.2. Впровадження ефективної енергетичної політики громади</t>
  </si>
  <si>
    <t xml:space="preserve">-утримання нежитлових приміщень, що є комунальною власністю </t>
  </si>
  <si>
    <t>Площа будівлі</t>
  </si>
  <si>
    <r>
      <t>тис.м</t>
    </r>
    <r>
      <rPr>
        <vertAlign val="superscript"/>
        <sz val="10"/>
        <rFont val="Times New Roman"/>
        <family val="1"/>
        <charset val="204"/>
      </rPr>
      <t>2</t>
    </r>
  </si>
  <si>
    <t>-капітальний ремонт (термомодернізація) будівлі середньої загальноосвітньої школи I-III ступенів № 8 міста Сєвєроонецька Луганської області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</si>
  <si>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</si>
  <si>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- капітальний ремонт приміщення басейну ясла-садку № 43 міста Сєвєродонецька Луганської області за адресою: вул.. Гагаріна, 113-А</t>
  </si>
  <si>
    <t>Кількість дітей</t>
  </si>
  <si>
    <r>
      <t>-</t>
    </r>
    <r>
      <rPr>
        <sz val="14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відшкодування з місцевого бюджету частини кредитів, залучених ОСББ, на впровадження заходів з енергозбереження, реконструкції та модернізації багатоквартирних будинків.</t>
    </r>
  </si>
  <si>
    <t>Кількість кредитів</t>
  </si>
  <si>
    <t>-покращення якості енергетичних послуг</t>
  </si>
  <si>
    <t>Кількість заходів</t>
  </si>
  <si>
    <t>В.3.3.Підвищення енергоефективності будівель бюджетної  та житлової сфери громади</t>
  </si>
  <si>
    <t>- забезпечення надійної експлуатації ліфтів</t>
  </si>
  <si>
    <t>Кількість ліфтів</t>
  </si>
  <si>
    <t xml:space="preserve">- забезпечення стабільної роботи комунальних підприємств , що надають житлово-комунальні послуги </t>
  </si>
  <si>
    <t>Кількість підприємств</t>
  </si>
  <si>
    <t>-забезпечення капітального ремонту житлового фонду</t>
  </si>
  <si>
    <t>Площа</t>
  </si>
  <si>
    <t>ремонту</t>
  </si>
  <si>
    <t>Тис.М2</t>
  </si>
  <si>
    <t>-забезпечення  покращення технічного стану об’єктів ЖКГ</t>
  </si>
  <si>
    <t>Кількість обладнання та техніки</t>
  </si>
  <si>
    <t>Од.</t>
  </si>
  <si>
    <r>
      <t xml:space="preserve">В.3.4. </t>
    </r>
    <r>
      <rPr>
        <sz val="10"/>
        <rFont val="Times New Roman"/>
        <family val="1"/>
        <charset val="204"/>
      </rPr>
      <t>Енергоефективна модернізація мереж зовнішнього освітлення</t>
    </r>
  </si>
  <si>
    <t>В.3.4.1.Будівництво автоматизованої системи управління об’єктами зовнішнього освітлення</t>
  </si>
  <si>
    <t>Мешканці громади</t>
  </si>
  <si>
    <t>Стратегічна ціль В.4. Екологічна сталість через знання та партнерства</t>
  </si>
  <si>
    <t>В.4.1.Благоустрій, озеленення громади</t>
  </si>
  <si>
    <r>
      <t xml:space="preserve">- </t>
    </r>
    <r>
      <rPr>
        <sz val="10"/>
        <rFont val="Times New Roman"/>
        <family val="1"/>
        <charset val="204"/>
      </rPr>
      <t>утримання кладовищ</t>
    </r>
  </si>
  <si>
    <t>Прибирання території</t>
  </si>
  <si>
    <t>В.4.1.1.Відновлення зеленого каркасу території громади</t>
  </si>
  <si>
    <t>Насадження</t>
  </si>
  <si>
    <r>
      <t>В.4.2.</t>
    </r>
    <r>
      <rPr>
        <sz val="10"/>
        <rFont val="Times New Roman"/>
        <family val="1"/>
        <charset val="204"/>
      </rPr>
      <t>Ефективне поводження з твердими побутовими відходами, очищення території громади від несанкціонованих звалищ</t>
    </r>
  </si>
  <si>
    <t>В.4.2.1.Впровадження сучасних методів та технологій у сфері поводження з твердими побутовими відходами</t>
  </si>
  <si>
    <t>Кількість прибраного сміття</t>
  </si>
  <si>
    <t>тис.м3</t>
  </si>
  <si>
    <r>
      <t>В.4.4.</t>
    </r>
    <r>
      <rPr>
        <sz val="10"/>
        <rFont val="Times New Roman"/>
        <family val="1"/>
        <charset val="204"/>
      </rPr>
      <t>Збереження екосистеми озер в громаді (водонаповнення, очищення берегів від сміття, від порості)</t>
    </r>
  </si>
  <si>
    <t>- утримання озер Паркове та Чисте</t>
  </si>
  <si>
    <t>Кількість поданої води</t>
  </si>
  <si>
    <t>Тис.м.3</t>
  </si>
  <si>
    <r>
      <t>-</t>
    </r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Відновлення гідрологічного і санітарного стану р. Борова з реконструкцією існуючої водозливної греблі</t>
    </r>
  </si>
  <si>
    <t xml:space="preserve"> 2022-2023</t>
  </si>
  <si>
    <t>Кількість гребель</t>
  </si>
  <si>
    <t>Стратегічний напрям С. ЛЮДСЬКИЙ РОЗВИТОК через інновації управління та  довіру до влади</t>
  </si>
  <si>
    <t xml:space="preserve"> 2022-2024</t>
  </si>
  <si>
    <r>
      <t>Стратегічна ціль С.1.</t>
    </r>
    <r>
      <rPr>
        <b/>
        <sz val="12"/>
        <rFont val="Arial"/>
        <family val="2"/>
        <charset val="204"/>
      </rPr>
      <t xml:space="preserve"> </t>
    </r>
    <r>
      <rPr>
        <b/>
        <sz val="10"/>
        <rFont val="Times New Roman"/>
        <family val="1"/>
        <charset val="204"/>
      </rPr>
      <t>Організаційна результативність управління на засадах SMART</t>
    </r>
  </si>
  <si>
    <t>С.1.2. SMART – громада (впровадження ІКС управління, електронних сервісів)</t>
  </si>
  <si>
    <t>С.1.2.1.Розробка ефективної  стратегії  інформування суспільства про ключові параметри життєдіяльності міста Сєвєродонецьк на засадах SMART</t>
  </si>
  <si>
    <t>-Контактний центр оперативного реагування на проблеми територіальної громади «Служба 05»</t>
  </si>
  <si>
    <t>Кількість звернень громадян</t>
  </si>
  <si>
    <t>тис.од.</t>
  </si>
  <si>
    <t>-Забезпечення функціонування КУ «Трудовий архів м.Сєвєродонецька» на 2022 рік</t>
  </si>
  <si>
    <t>Кількість справ</t>
  </si>
  <si>
    <r>
      <t>С.1.2.2</t>
    </r>
    <r>
      <rPr>
        <sz val="10"/>
        <rFont val="Times New Roman"/>
        <family val="1"/>
        <charset val="204"/>
      </rPr>
      <t>.Сучасний ЦНАП із віддаленими робочими місцями в сільській місцевості</t>
    </r>
  </si>
  <si>
    <t>Кількість наданих адмінпослуг</t>
  </si>
  <si>
    <t>Стратегічна ціль С.2. Формування сучасного інклюзивного освітньо – культурного та спортивного простору для розвитку</t>
  </si>
  <si>
    <t>-проведення в громаді  загальнодержавних свт,  урочистих заходів до пам’ятних дат та історичних подій, професійних свят та інших знаменитих дат</t>
  </si>
  <si>
    <t>- забезпечення якісними та доступними культурними послугами мешканців громади</t>
  </si>
  <si>
    <t>2022-2024</t>
  </si>
  <si>
    <t>-проведення  інформаційно-просвітницьких  заходів для популяризації культури енергозбереження</t>
  </si>
  <si>
    <t>Кількість</t>
  </si>
  <si>
    <t>учасників</t>
  </si>
  <si>
    <t>С.2.1. Сучасна якісна інклюзивна освіта</t>
  </si>
  <si>
    <t>Капітальний ремонт (термомодернізація) будівлі СЗШ І-ІІІ ступенів № 8, розташованої за адресою: м.Сєвєродонецьк, вул.Вілєсова, 10</t>
  </si>
  <si>
    <t>М2</t>
  </si>
  <si>
    <r>
      <t>С.2.1.1.</t>
    </r>
    <r>
      <rPr>
        <sz val="10"/>
        <color rgb="FF000000"/>
        <rFont val="Times New Roman"/>
        <family val="1"/>
        <charset val="204"/>
      </rPr>
      <t>Розбудова спроможної мережі та трансформація закладів загальної середньої освіти Сєвєродонецької міської територіальної громади</t>
    </r>
  </si>
  <si>
    <t>*-на 2022 рік</t>
  </si>
  <si>
    <t>Кількість одержувачів освітніх послуг;</t>
  </si>
  <si>
    <r>
      <t xml:space="preserve"> Кількість одержувачів транспортних послуг</t>
    </r>
    <r>
      <rPr>
        <sz val="10.5"/>
        <color rgb="FF000000"/>
        <rFont val="Arial"/>
        <family val="2"/>
        <charset val="204"/>
      </rPr>
      <t xml:space="preserve"> </t>
    </r>
  </si>
  <si>
    <t>С.2.1.2 «Гідність дитини» (створення належних якісних  санітарно-гігієнічних умов у закладах освіти для дітей з особливими освітніми потребами, для осіб з інвалідністю та обмеженими фізичними можливостями)</t>
  </si>
  <si>
    <t>Кількість одержувачів вигод</t>
  </si>
  <si>
    <t>С.2.1.4.Військово-патріотичне виховання здобувачів освіти та мешканців громади на базі Сєвєродонецького МРЦ</t>
  </si>
  <si>
    <t>Кількість молоді</t>
  </si>
  <si>
    <t>-національно-патріотичне виховання «Патріот Сєвєродонецька»</t>
  </si>
  <si>
    <t>С.2.1.8 Створення комфортних умов для організації харчування учнів закладів середньої освіти Сєвєродонецької територіальної громади «Від здорової дитини-до здорової нації»</t>
  </si>
  <si>
    <t>Кількість відремонтованих приміщень</t>
  </si>
  <si>
    <r>
      <t>С.2.3.</t>
    </r>
    <r>
      <rPr>
        <sz val="10"/>
        <color rgb="FF000000"/>
        <rFont val="Times New Roman"/>
        <family val="1"/>
        <charset val="204"/>
      </rPr>
      <t xml:space="preserve"> Розбудова позашкільної освіти, яка відповідає потребам мешканців громади</t>
    </r>
  </si>
  <si>
    <r>
      <t xml:space="preserve">- </t>
    </r>
    <r>
      <rPr>
        <sz val="10"/>
        <rFont val="Times New Roman"/>
        <family val="1"/>
        <charset val="204"/>
      </rPr>
      <t>зміцнення здоров’я дітей школи шляхом оздоровлення та відпочинку</t>
    </r>
  </si>
  <si>
    <t>Кількість дітей охоплених відпочинком та оздоровленням</t>
  </si>
  <si>
    <r>
      <t xml:space="preserve">- </t>
    </r>
    <r>
      <rPr>
        <sz val="10"/>
        <rFont val="Times New Roman"/>
        <family val="1"/>
        <charset val="204"/>
      </rPr>
      <t>формування та розвиток комплексної системи національно-патріотичного виховання</t>
    </r>
  </si>
  <si>
    <t>Одержувачі вигод</t>
  </si>
  <si>
    <t>ос</t>
  </si>
  <si>
    <r>
      <t>-</t>
    </r>
    <r>
      <rPr>
        <sz val="10"/>
        <color theme="1"/>
        <rFont val="Times New Roman"/>
        <family val="1"/>
        <charset val="204"/>
      </rPr>
      <t>Капітальний ремонт плавального басейну комплексної дитячо-юнацької спортивної школи № 4 відділу молоді та спорту Сєвєродонецької міської ради, розташованого за адресою: м.Сєвєродонецьк, вул. Курчатова, 27-д</t>
    </r>
  </si>
  <si>
    <t>Розмір ванни басейну</t>
  </si>
  <si>
    <t xml:space="preserve">Розраховано на </t>
  </si>
  <si>
    <t>м</t>
  </si>
  <si>
    <t>25,0×8,5</t>
  </si>
  <si>
    <t>-Капітальний ремонт тенісних кортів КДЮСШ 1, вул. Федоренко, 33а</t>
  </si>
  <si>
    <t>Кількість вихованців</t>
  </si>
  <si>
    <t>-Нове будівництво спортивної споруди зі штучним льодом у 73 мікрорайоні м.Сєвєродонецька Луганської області</t>
  </si>
  <si>
    <t>Кількість охоплених спортом</t>
  </si>
  <si>
    <r>
      <t>-</t>
    </r>
    <r>
      <rPr>
        <sz val="10"/>
        <color theme="1"/>
        <rFont val="Times New Roman"/>
        <family val="1"/>
        <charset val="204"/>
      </rPr>
      <t>Будівництво стадіону з комплексом спортивних майданчиків  в м. Сєвєродонецьку в кварталі № 49А, район JAZZ)</t>
    </r>
  </si>
  <si>
    <t>С.2.3.2 Створення спроможної мережі позашкільної освіти на базі Сєвєродонецького міського  Центру дитячої та юнацької творчості з урахуванням сільських територій Сєвєродонецької міської територіальної громади</t>
  </si>
  <si>
    <r>
      <t xml:space="preserve">С.2.4. </t>
    </r>
    <r>
      <rPr>
        <sz val="10.5"/>
        <color theme="1"/>
        <rFont val="Times New Roman"/>
        <family val="1"/>
        <charset val="204"/>
      </rPr>
      <t>Спортивна громада</t>
    </r>
  </si>
  <si>
    <t>-підвищення рівня охоплення громадян заняттям фізкультури спортом</t>
  </si>
  <si>
    <t>С.2.4.6. Капітальний ремонт СДЮСТШ ВВС «Садко» за адресою: вул. Маяковського, 19-А</t>
  </si>
  <si>
    <t>- ефективне функціонування ДЮСШ ВВС «САДКО»</t>
  </si>
  <si>
    <t>Кількість відвідувачів</t>
  </si>
  <si>
    <t>Стратегічна ціль С.3.Молодіжне лідерство через креативні індустрії та пабліки для самореалізації</t>
  </si>
  <si>
    <t>115 ,0</t>
  </si>
  <si>
    <t>-створення системи всебічної підтримки громадянської активності молоді</t>
  </si>
  <si>
    <t>Кількість охоплених</t>
  </si>
  <si>
    <t>Стратегічна ціль С.5. Соціальна справедливість та захист, забезпечення рівних прав та можливостей жінок і чоловіків</t>
  </si>
  <si>
    <r>
      <t>-</t>
    </r>
    <r>
      <rPr>
        <sz val="10"/>
        <rFont val="Times New Roman"/>
        <family val="1"/>
        <charset val="204"/>
      </rPr>
      <t>забезпечення працездатних мешканців громади житлом, за допомогою пільгового кредитування на будівництво (реконструкцію) або придбання житла.</t>
    </r>
  </si>
  <si>
    <t>2021-2023</t>
  </si>
  <si>
    <t>Кількість пільгових сімей</t>
  </si>
  <si>
    <t>-вирішення проблем з соціального захисту мешканців територіальної громади</t>
  </si>
  <si>
    <t>- підтримка активності громадських організацій  ветеранів</t>
  </si>
  <si>
    <t>-вирішення проблем окремих категорій громадян, які тимчасово зареєстровані на території громади, реалізація їх прав і свобод</t>
  </si>
  <si>
    <t>С.5.1.Працевлаштування, освіта та  інтеграція вразливих груп в активне суспільне життя громади</t>
  </si>
  <si>
    <t>- Забезпечення зайнятості населення  та його соціального захисту від безробіття</t>
  </si>
  <si>
    <t>Участь у громадських роботах</t>
  </si>
  <si>
    <t>- Забезпечення захисту дітей , запобігання  соціальному сирітству, розвитку сімейних форм виховання</t>
  </si>
  <si>
    <t>С.5.1.2.Впровадження комплексного підходу гендерного аналізу та мейнстримінгу в систему управління територіальною громадою</t>
  </si>
  <si>
    <t>проведених заходів</t>
  </si>
  <si>
    <t>Кількість розроблених документів</t>
  </si>
  <si>
    <t>С.5.1.6.Сучасна та якісна комплексна реабілітація дітей та осіб з інвалідністю</t>
  </si>
  <si>
    <t>Кількість дітей та осіб з інвалідністю</t>
  </si>
  <si>
    <t>С.5.1.7.Укомплектування стоматологічного кабінету спеціальним обладнанням для надання анестезіологічних послуг у КНП Міська стоматологічна поліклініка, розташованому за адресою: вул. Єгорова, 7</t>
  </si>
  <si>
    <t>Кількість  пільгових</t>
  </si>
  <si>
    <t>відвідувачів</t>
  </si>
  <si>
    <t>-збереження та зміцнення здоров’я. профілактика захворювань, підвищення  якості та ефективності надання медичної допомоги</t>
  </si>
  <si>
    <t>РАЗОМ:</t>
  </si>
  <si>
    <t>В.2.2.1.Ефективна протидія надзвичайним ситуаціям «Безпечна громада»</t>
  </si>
  <si>
    <t>Придбання  обладнання</t>
  </si>
  <si>
    <t>Начальник управління економічного розвитку Сєвєродонецької міської військово-цивільної адміністрації Сєвєродонецького району Луганської області</t>
  </si>
  <si>
    <t>Анастасія ПИВОВАРОВА</t>
  </si>
  <si>
    <t>Додаток 3 до Програми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</si>
</sst>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202122"/>
      <name val="Times New Roman"/>
      <family val="1"/>
      <charset val="204"/>
    </font>
    <font>
      <sz val="10"/>
      <color rgb="FF202122"/>
      <name val="Times New Roman"/>
      <family val="1"/>
      <charset val="204"/>
    </font>
    <font>
      <sz val="10.5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8"/>
      <color theme="1"/>
      <name val="Times New Roman"/>
      <family val="1"/>
      <charset val="204"/>
    </font>
    <font>
      <sz val="10.5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.5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justify" wrapText="1"/>
    </xf>
    <xf numFmtId="0" fontId="8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5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justify" vertical="top" wrapText="1"/>
    </xf>
    <xf numFmtId="0" fontId="6" fillId="3" borderId="2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left" wrapText="1"/>
    </xf>
    <xf numFmtId="0" fontId="8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left" wrapText="1"/>
    </xf>
    <xf numFmtId="0" fontId="24" fillId="6" borderId="4" xfId="0" applyFont="1" applyFill="1" applyBorder="1" applyAlignment="1">
      <alignment horizontal="left" wrapText="1"/>
    </xf>
    <xf numFmtId="0" fontId="2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left" wrapText="1"/>
    </xf>
    <xf numFmtId="0" fontId="6" fillId="7" borderId="7" xfId="0" applyFont="1" applyFill="1" applyBorder="1" applyAlignment="1">
      <alignment horizontal="center" vertical="top" wrapText="1"/>
    </xf>
    <xf numFmtId="0" fontId="0" fillId="7" borderId="4" xfId="0" applyFill="1" applyBorder="1" applyAlignment="1">
      <alignment wrapText="1"/>
    </xf>
    <xf numFmtId="0" fontId="1" fillId="7" borderId="9" xfId="0" applyFont="1" applyFill="1" applyBorder="1" applyAlignment="1">
      <alignment horizontal="justify" wrapText="1"/>
    </xf>
    <xf numFmtId="0" fontId="6" fillId="7" borderId="4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left" wrapText="1"/>
    </xf>
    <xf numFmtId="0" fontId="24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left" wrapText="1"/>
    </xf>
    <xf numFmtId="0" fontId="1" fillId="8" borderId="2" xfId="0" applyFont="1" applyFill="1" applyBorder="1" applyAlignment="1">
      <alignment horizontal="left" wrapText="1"/>
    </xf>
    <xf numFmtId="0" fontId="1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left" wrapText="1"/>
    </xf>
    <xf numFmtId="0" fontId="6" fillId="8" borderId="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justify" wrapText="1"/>
    </xf>
    <xf numFmtId="0" fontId="1" fillId="7" borderId="2" xfId="0" applyFont="1" applyFill="1" applyBorder="1" applyAlignment="1">
      <alignment horizontal="left" wrapText="1"/>
    </xf>
    <xf numFmtId="0" fontId="18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justify" wrapText="1"/>
    </xf>
    <xf numFmtId="0" fontId="8" fillId="4" borderId="2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justify" wrapText="1"/>
    </xf>
    <xf numFmtId="0" fontId="20" fillId="7" borderId="7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wrapText="1"/>
    </xf>
    <xf numFmtId="164" fontId="1" fillId="6" borderId="4" xfId="0" applyNumberFormat="1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justify" wrapText="1"/>
    </xf>
    <xf numFmtId="0" fontId="6" fillId="9" borderId="4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left" wrapText="1"/>
    </xf>
    <xf numFmtId="164" fontId="1" fillId="0" borderId="4" xfId="0" applyNumberFormat="1" applyFont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wrapText="1"/>
    </xf>
    <xf numFmtId="164" fontId="5" fillId="5" borderId="4" xfId="0" applyNumberFormat="1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0" fillId="0" borderId="0" xfId="0" applyNumberFormat="1"/>
    <xf numFmtId="0" fontId="4" fillId="7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justify" vertical="top" wrapText="1"/>
    </xf>
    <xf numFmtId="0" fontId="8" fillId="7" borderId="2" xfId="0" applyFont="1" applyFill="1" applyBorder="1" applyAlignment="1">
      <alignment horizontal="justify" wrapText="1"/>
    </xf>
    <xf numFmtId="164" fontId="1" fillId="2" borderId="4" xfId="0" applyNumberFormat="1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left" wrapText="1"/>
    </xf>
    <xf numFmtId="164" fontId="1" fillId="7" borderId="4" xfId="0" applyNumberFormat="1" applyFont="1" applyFill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8" fillId="7" borderId="2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6" fillId="7" borderId="9" xfId="0" applyFont="1" applyFill="1" applyBorder="1" applyAlignment="1">
      <alignment wrapText="1"/>
    </xf>
    <xf numFmtId="0" fontId="6" fillId="7" borderId="9" xfId="0" applyFont="1" applyFill="1" applyBorder="1" applyAlignment="1">
      <alignment horizontal="center" wrapText="1"/>
    </xf>
    <xf numFmtId="164" fontId="1" fillId="7" borderId="9" xfId="0" applyNumberFormat="1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horizontal="justify" wrapText="1"/>
    </xf>
    <xf numFmtId="0" fontId="22" fillId="7" borderId="2" xfId="0" applyFont="1" applyFill="1" applyBorder="1" applyAlignment="1">
      <alignment horizontal="justify" wrapText="1"/>
    </xf>
    <xf numFmtId="0" fontId="12" fillId="7" borderId="1" xfId="0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justify" wrapText="1"/>
    </xf>
    <xf numFmtId="0" fontId="8" fillId="2" borderId="2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justify" wrapText="1"/>
    </xf>
    <xf numFmtId="0" fontId="1" fillId="2" borderId="2" xfId="0" applyFont="1" applyFill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44"/>
  <sheetViews>
    <sheetView tabSelected="1" topLeftCell="A124" zoomScale="85" zoomScaleNormal="85" workbookViewId="0">
      <selection activeCell="N144" sqref="B124:N144"/>
    </sheetView>
  </sheetViews>
  <sheetFormatPr defaultRowHeight="14.4"/>
  <cols>
    <col min="1" max="1" width="5.33203125" customWidth="1"/>
    <col min="2" max="2" width="32.109375" customWidth="1"/>
    <col min="4" max="4" width="10.44140625" customWidth="1"/>
    <col min="5" max="5" width="9.44140625" customWidth="1"/>
    <col min="10" max="10" width="12.33203125" customWidth="1"/>
    <col min="11" max="11" width="8.21875" customWidth="1"/>
    <col min="12" max="12" width="12.5546875" customWidth="1"/>
    <col min="15" max="15" width="11.21875" customWidth="1"/>
  </cols>
  <sheetData>
    <row r="1" spans="2:16" ht="54.6" customHeight="1" thickBot="1">
      <c r="K1" s="115" t="s">
        <v>224</v>
      </c>
      <c r="L1" s="115"/>
      <c r="M1" s="115"/>
      <c r="N1" s="115"/>
    </row>
    <row r="2" spans="2:16" ht="43.5" customHeight="1" thickBot="1">
      <c r="B2" s="163" t="s">
        <v>0</v>
      </c>
      <c r="C2" s="163" t="s">
        <v>1</v>
      </c>
      <c r="D2" s="163" t="s">
        <v>2</v>
      </c>
      <c r="E2" s="165" t="s">
        <v>3</v>
      </c>
      <c r="F2" s="166"/>
      <c r="G2" s="167"/>
      <c r="H2" s="168" t="s">
        <v>4</v>
      </c>
      <c r="I2" s="169"/>
      <c r="J2" s="169"/>
      <c r="K2" s="170"/>
      <c r="L2" s="168" t="s">
        <v>5</v>
      </c>
      <c r="M2" s="169"/>
      <c r="N2" s="170"/>
    </row>
    <row r="3" spans="2:16" ht="43.95" customHeight="1" thickBot="1">
      <c r="B3" s="164"/>
      <c r="C3" s="164"/>
      <c r="D3" s="164"/>
      <c r="E3" s="1">
        <v>2022</v>
      </c>
      <c r="F3" s="1">
        <v>2023</v>
      </c>
      <c r="G3" s="1">
        <v>2024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P3" s="112"/>
    </row>
    <row r="4" spans="2:16" ht="21.45" customHeight="1" thickBot="1">
      <c r="B4" s="104">
        <v>1</v>
      </c>
      <c r="C4" s="105">
        <v>2</v>
      </c>
      <c r="D4" s="105">
        <v>3</v>
      </c>
      <c r="E4" s="160">
        <v>4</v>
      </c>
      <c r="F4" s="161"/>
      <c r="G4" s="162"/>
      <c r="H4" s="105">
        <v>5</v>
      </c>
      <c r="I4" s="105">
        <v>6</v>
      </c>
      <c r="J4" s="105">
        <v>7</v>
      </c>
      <c r="K4" s="105">
        <v>8</v>
      </c>
      <c r="L4" s="105">
        <v>9</v>
      </c>
      <c r="M4" s="105">
        <v>10</v>
      </c>
      <c r="N4" s="105">
        <v>11</v>
      </c>
    </row>
    <row r="5" spans="2:16" ht="67.95" customHeight="1" thickBot="1">
      <c r="B5" s="89" t="s">
        <v>13</v>
      </c>
      <c r="C5" s="90">
        <v>2022</v>
      </c>
      <c r="D5" s="90">
        <f>SUM(D6+D12+D15)</f>
        <v>19974.400000000001</v>
      </c>
      <c r="E5" s="92">
        <f>SUM(E6+E12+E15)</f>
        <v>17474.400000000001</v>
      </c>
      <c r="F5" s="92">
        <v>2500</v>
      </c>
      <c r="G5" s="92">
        <v>0</v>
      </c>
      <c r="H5" s="90">
        <v>0</v>
      </c>
      <c r="I5" s="90">
        <v>0</v>
      </c>
      <c r="J5" s="90">
        <f>SUM(J6+J12+J15)</f>
        <v>19474.400000000001</v>
      </c>
      <c r="K5" s="90">
        <v>500</v>
      </c>
      <c r="L5" s="35"/>
      <c r="M5" s="35"/>
      <c r="N5" s="35"/>
    </row>
    <row r="6" spans="2:16" ht="31.5" customHeight="1" thickBot="1">
      <c r="B6" s="36" t="s">
        <v>14</v>
      </c>
      <c r="C6" s="37">
        <v>2022</v>
      </c>
      <c r="D6" s="37">
        <v>1022</v>
      </c>
      <c r="E6" s="37">
        <v>1022</v>
      </c>
      <c r="F6" s="37">
        <v>0</v>
      </c>
      <c r="G6" s="37">
        <v>0</v>
      </c>
      <c r="H6" s="37">
        <v>0</v>
      </c>
      <c r="I6" s="37">
        <v>0</v>
      </c>
      <c r="J6" s="37">
        <v>522</v>
      </c>
      <c r="K6" s="37">
        <v>500</v>
      </c>
      <c r="L6" s="37"/>
      <c r="M6" s="37"/>
      <c r="N6" s="37"/>
    </row>
    <row r="7" spans="2:16" ht="33" customHeight="1" thickBot="1">
      <c r="B7" s="31" t="s">
        <v>15</v>
      </c>
      <c r="C7" s="32">
        <v>2022</v>
      </c>
      <c r="D7" s="33">
        <f>SUM(D8+D9+D10+D11)</f>
        <v>1022</v>
      </c>
      <c r="E7" s="33">
        <f>SUM(E8+E9+E10+E11)</f>
        <v>1022</v>
      </c>
      <c r="F7" s="33">
        <v>0</v>
      </c>
      <c r="G7" s="33">
        <v>0</v>
      </c>
      <c r="H7" s="33">
        <v>0</v>
      </c>
      <c r="I7" s="33">
        <v>0</v>
      </c>
      <c r="J7" s="33">
        <f>SUM(J8+J9+J11)</f>
        <v>522</v>
      </c>
      <c r="K7" s="33">
        <f>SUM(K8+K9+K10+K11)</f>
        <v>750</v>
      </c>
      <c r="L7" s="32"/>
      <c r="M7" s="32"/>
      <c r="N7" s="32"/>
    </row>
    <row r="8" spans="2:16" ht="40.5" customHeight="1" thickBot="1">
      <c r="B8" s="26" t="s">
        <v>16</v>
      </c>
      <c r="C8" s="5">
        <v>2022</v>
      </c>
      <c r="D8" s="8">
        <v>100</v>
      </c>
      <c r="E8" s="8">
        <v>100</v>
      </c>
      <c r="F8" s="7">
        <v>0</v>
      </c>
      <c r="G8" s="7">
        <v>0</v>
      </c>
      <c r="H8" s="7">
        <v>0</v>
      </c>
      <c r="I8" s="7">
        <v>0</v>
      </c>
      <c r="J8" s="7">
        <v>100</v>
      </c>
      <c r="K8" s="7">
        <v>250</v>
      </c>
      <c r="L8" s="9" t="s">
        <v>17</v>
      </c>
      <c r="M8" s="5" t="s">
        <v>18</v>
      </c>
      <c r="N8" s="5">
        <v>10</v>
      </c>
    </row>
    <row r="9" spans="2:16" ht="47.55" customHeight="1" thickBot="1">
      <c r="B9" s="10" t="s">
        <v>19</v>
      </c>
      <c r="C9" s="5" t="s">
        <v>20</v>
      </c>
      <c r="D9" s="8">
        <v>300</v>
      </c>
      <c r="E9" s="8">
        <v>300</v>
      </c>
      <c r="F9" s="7">
        <v>0</v>
      </c>
      <c r="G9" s="7">
        <v>0</v>
      </c>
      <c r="H9" s="7">
        <v>0</v>
      </c>
      <c r="I9" s="7">
        <v>0</v>
      </c>
      <c r="J9" s="7">
        <v>300</v>
      </c>
      <c r="K9" s="7">
        <v>0</v>
      </c>
      <c r="L9" s="11" t="s">
        <v>21</v>
      </c>
      <c r="M9" s="5" t="s">
        <v>18</v>
      </c>
      <c r="N9" s="5">
        <v>10</v>
      </c>
    </row>
    <row r="10" spans="2:16" ht="48.45" customHeight="1" thickBot="1">
      <c r="B10" s="10" t="s">
        <v>22</v>
      </c>
      <c r="C10" s="5">
        <v>2022</v>
      </c>
      <c r="D10" s="7">
        <v>500</v>
      </c>
      <c r="E10" s="7">
        <v>500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500</v>
      </c>
      <c r="L10" s="9" t="s">
        <v>23</v>
      </c>
      <c r="M10" s="5" t="s">
        <v>18</v>
      </c>
      <c r="N10" s="5">
        <v>10</v>
      </c>
    </row>
    <row r="11" spans="2:16" ht="57.45" customHeight="1" thickBot="1">
      <c r="B11" s="10" t="s">
        <v>24</v>
      </c>
      <c r="C11" s="5">
        <v>2022</v>
      </c>
      <c r="D11" s="7">
        <v>122</v>
      </c>
      <c r="E11" s="7">
        <v>122</v>
      </c>
      <c r="F11" s="7">
        <v>0</v>
      </c>
      <c r="G11" s="7">
        <v>0</v>
      </c>
      <c r="H11" s="7">
        <v>0</v>
      </c>
      <c r="I11" s="7">
        <v>0</v>
      </c>
      <c r="J11" s="7">
        <v>122</v>
      </c>
      <c r="K11" s="7">
        <v>0</v>
      </c>
      <c r="L11" s="9" t="s">
        <v>25</v>
      </c>
      <c r="M11" s="5" t="s">
        <v>26</v>
      </c>
      <c r="N11" s="5">
        <v>40</v>
      </c>
    </row>
    <row r="12" spans="2:16" ht="34.5" customHeight="1" thickBot="1">
      <c r="B12" s="36" t="s">
        <v>27</v>
      </c>
      <c r="C12" s="37">
        <v>2022</v>
      </c>
      <c r="D12" s="38">
        <v>4094.4</v>
      </c>
      <c r="E12" s="38">
        <v>4094.4</v>
      </c>
      <c r="F12" s="38">
        <v>0</v>
      </c>
      <c r="G12" s="38">
        <v>0</v>
      </c>
      <c r="H12" s="38">
        <v>0</v>
      </c>
      <c r="I12" s="38">
        <v>0</v>
      </c>
      <c r="J12" s="38">
        <v>4094.4</v>
      </c>
      <c r="K12" s="38">
        <v>0</v>
      </c>
      <c r="L12" s="39"/>
      <c r="M12" s="37"/>
      <c r="N12" s="37"/>
    </row>
    <row r="13" spans="2:16" ht="58.95" customHeight="1" thickBot="1">
      <c r="B13" s="10" t="s">
        <v>28</v>
      </c>
      <c r="C13" s="5">
        <v>2022</v>
      </c>
      <c r="D13" s="7">
        <v>4094.4</v>
      </c>
      <c r="E13" s="7">
        <v>4094.4</v>
      </c>
      <c r="F13" s="7">
        <v>0</v>
      </c>
      <c r="G13" s="7">
        <v>0</v>
      </c>
      <c r="H13" s="7">
        <v>0</v>
      </c>
      <c r="I13" s="7">
        <v>0</v>
      </c>
      <c r="J13" s="7">
        <v>4094.4</v>
      </c>
      <c r="K13" s="7">
        <v>0</v>
      </c>
      <c r="L13" s="9"/>
      <c r="M13" s="5"/>
      <c r="N13" s="5"/>
    </row>
    <row r="14" spans="2:16" ht="29.55" customHeight="1" thickBot="1">
      <c r="B14" s="10" t="s">
        <v>29</v>
      </c>
      <c r="C14" s="13">
        <v>2022</v>
      </c>
      <c r="D14" s="14">
        <v>4094.4</v>
      </c>
      <c r="E14" s="14">
        <v>4094.4</v>
      </c>
      <c r="F14" s="14">
        <v>0</v>
      </c>
      <c r="G14" s="14">
        <v>0</v>
      </c>
      <c r="H14" s="14">
        <v>0</v>
      </c>
      <c r="I14" s="14">
        <v>0</v>
      </c>
      <c r="J14" s="14">
        <v>4094.4</v>
      </c>
      <c r="K14" s="14">
        <v>0</v>
      </c>
      <c r="L14" s="15" t="s">
        <v>30</v>
      </c>
      <c r="M14" s="5" t="s">
        <v>26</v>
      </c>
      <c r="N14" s="5">
        <v>34</v>
      </c>
    </row>
    <row r="15" spans="2:16" ht="40.950000000000003" customHeight="1" thickBot="1">
      <c r="B15" s="36" t="s">
        <v>31</v>
      </c>
      <c r="C15" s="37" t="s">
        <v>32</v>
      </c>
      <c r="D15" s="38">
        <v>14858</v>
      </c>
      <c r="E15" s="38">
        <v>12358</v>
      </c>
      <c r="F15" s="38">
        <v>2500</v>
      </c>
      <c r="G15" s="38" t="s">
        <v>33</v>
      </c>
      <c r="H15" s="38">
        <v>0</v>
      </c>
      <c r="I15" s="38">
        <v>0</v>
      </c>
      <c r="J15" s="38">
        <v>14858</v>
      </c>
      <c r="K15" s="38">
        <v>0</v>
      </c>
      <c r="L15" s="39"/>
      <c r="M15" s="37"/>
      <c r="N15" s="37"/>
    </row>
    <row r="16" spans="2:16" ht="46.5" customHeight="1" thickBot="1">
      <c r="B16" s="16" t="s">
        <v>34</v>
      </c>
      <c r="C16" s="13" t="s">
        <v>32</v>
      </c>
      <c r="D16" s="14">
        <v>11920</v>
      </c>
      <c r="E16" s="14">
        <v>9420</v>
      </c>
      <c r="F16" s="14">
        <v>2500</v>
      </c>
      <c r="G16" s="14" t="s">
        <v>33</v>
      </c>
      <c r="H16" s="14">
        <v>0</v>
      </c>
      <c r="I16" s="14">
        <v>0</v>
      </c>
      <c r="J16" s="14">
        <v>11920</v>
      </c>
      <c r="K16" s="14">
        <v>0</v>
      </c>
      <c r="L16" s="15"/>
      <c r="M16" s="13"/>
      <c r="N16" s="13"/>
    </row>
    <row r="17" spans="2:14" ht="46.95" customHeight="1" thickBot="1">
      <c r="B17" s="10" t="s">
        <v>35</v>
      </c>
      <c r="C17" s="13">
        <v>2022</v>
      </c>
      <c r="D17" s="14">
        <v>3800</v>
      </c>
      <c r="E17" s="14">
        <v>3800</v>
      </c>
      <c r="F17" s="14">
        <v>0</v>
      </c>
      <c r="G17" s="14">
        <v>0</v>
      </c>
      <c r="H17" s="14">
        <v>0</v>
      </c>
      <c r="I17" s="14">
        <v>0</v>
      </c>
      <c r="J17" s="14">
        <v>3800</v>
      </c>
      <c r="K17" s="14">
        <v>0</v>
      </c>
      <c r="L17" s="15" t="s">
        <v>36</v>
      </c>
      <c r="M17" s="13" t="s">
        <v>37</v>
      </c>
      <c r="N17" s="13">
        <v>71.3</v>
      </c>
    </row>
    <row r="18" spans="2:14" ht="40.950000000000003" customHeight="1" thickBot="1">
      <c r="B18" s="10" t="s">
        <v>38</v>
      </c>
      <c r="C18" s="13" t="s">
        <v>32</v>
      </c>
      <c r="D18" s="14">
        <v>7600</v>
      </c>
      <c r="E18" s="14">
        <v>5100</v>
      </c>
      <c r="F18" s="14">
        <v>2500</v>
      </c>
      <c r="G18" s="14">
        <v>0</v>
      </c>
      <c r="H18" s="14">
        <v>0</v>
      </c>
      <c r="I18" s="14">
        <v>0</v>
      </c>
      <c r="J18" s="14">
        <v>7600</v>
      </c>
      <c r="K18" s="14">
        <v>0</v>
      </c>
      <c r="L18" s="15" t="s">
        <v>39</v>
      </c>
      <c r="M18" s="13" t="s">
        <v>26</v>
      </c>
      <c r="N18" s="13">
        <v>1</v>
      </c>
    </row>
    <row r="19" spans="2:14" ht="28.95" customHeight="1" thickBot="1">
      <c r="B19" s="10" t="s">
        <v>40</v>
      </c>
      <c r="C19" s="13">
        <v>2022</v>
      </c>
      <c r="D19" s="14">
        <v>380</v>
      </c>
      <c r="E19" s="14">
        <v>380</v>
      </c>
      <c r="F19" s="14">
        <v>0</v>
      </c>
      <c r="G19" s="14">
        <v>0</v>
      </c>
      <c r="H19" s="14">
        <v>0</v>
      </c>
      <c r="I19" s="14">
        <v>0</v>
      </c>
      <c r="J19" s="14">
        <v>380</v>
      </c>
      <c r="K19" s="14">
        <v>0</v>
      </c>
      <c r="L19" s="15" t="s">
        <v>39</v>
      </c>
      <c r="M19" s="13" t="s">
        <v>26</v>
      </c>
      <c r="N19" s="13">
        <v>2</v>
      </c>
    </row>
    <row r="20" spans="2:14" ht="26.55" customHeight="1" thickBot="1">
      <c r="B20" s="16" t="s">
        <v>41</v>
      </c>
      <c r="C20" s="13">
        <v>2022</v>
      </c>
      <c r="D20" s="14">
        <v>140</v>
      </c>
      <c r="E20" s="14">
        <v>140</v>
      </c>
      <c r="F20" s="14">
        <v>0</v>
      </c>
      <c r="G20" s="14">
        <v>0</v>
      </c>
      <c r="H20" s="14">
        <v>0</v>
      </c>
      <c r="I20" s="14">
        <v>0</v>
      </c>
      <c r="J20" s="14">
        <v>140</v>
      </c>
      <c r="K20" s="14">
        <v>0</v>
      </c>
      <c r="L20" s="15" t="s">
        <v>36</v>
      </c>
      <c r="M20" s="13" t="s">
        <v>42</v>
      </c>
      <c r="N20" s="13">
        <v>25</v>
      </c>
    </row>
    <row r="21" spans="2:14" ht="106.8" thickBot="1">
      <c r="B21" s="16" t="s">
        <v>43</v>
      </c>
      <c r="C21" s="13">
        <v>2022</v>
      </c>
      <c r="D21" s="14">
        <v>2938</v>
      </c>
      <c r="E21" s="14">
        <v>2938</v>
      </c>
      <c r="F21" s="14">
        <v>0</v>
      </c>
      <c r="G21" s="14">
        <v>0</v>
      </c>
      <c r="H21" s="14">
        <v>0</v>
      </c>
      <c r="I21" s="14">
        <v>0</v>
      </c>
      <c r="J21" s="14">
        <v>2938</v>
      </c>
      <c r="K21" s="14">
        <v>0</v>
      </c>
      <c r="L21" s="15"/>
      <c r="M21" s="13"/>
      <c r="N21" s="13"/>
    </row>
    <row r="22" spans="2:14" ht="26.55" customHeight="1">
      <c r="B22" s="171" t="s">
        <v>44</v>
      </c>
      <c r="C22" s="142">
        <v>2022</v>
      </c>
      <c r="D22" s="144">
        <v>2938</v>
      </c>
      <c r="E22" s="144">
        <v>2938</v>
      </c>
      <c r="F22" s="144">
        <v>0</v>
      </c>
      <c r="G22" s="144">
        <v>0</v>
      </c>
      <c r="H22" s="144">
        <v>0</v>
      </c>
      <c r="I22" s="144">
        <v>0</v>
      </c>
      <c r="J22" s="144">
        <v>2938</v>
      </c>
      <c r="K22" s="144">
        <v>0</v>
      </c>
      <c r="L22" s="150" t="s">
        <v>45</v>
      </c>
      <c r="M22" s="142" t="s">
        <v>26</v>
      </c>
      <c r="N22" s="142">
        <v>113</v>
      </c>
    </row>
    <row r="23" spans="2:14" ht="16.5" customHeight="1" thickBot="1">
      <c r="B23" s="172"/>
      <c r="C23" s="143"/>
      <c r="D23" s="145"/>
      <c r="E23" s="145"/>
      <c r="F23" s="145"/>
      <c r="G23" s="145"/>
      <c r="H23" s="145"/>
      <c r="I23" s="145"/>
      <c r="J23" s="145"/>
      <c r="K23" s="145"/>
      <c r="L23" s="151"/>
      <c r="M23" s="143"/>
      <c r="N23" s="143"/>
    </row>
    <row r="24" spans="2:14" ht="63" customHeight="1" thickBot="1">
      <c r="B24" s="89" t="s">
        <v>46</v>
      </c>
      <c r="C24" s="35">
        <v>2022</v>
      </c>
      <c r="D24" s="91">
        <f>SUM(D25+D33+D53+D69)</f>
        <v>906754.9</v>
      </c>
      <c r="E24" s="92">
        <f>SUM(E25+E33+E53+E69)</f>
        <v>906754.9</v>
      </c>
      <c r="F24" s="92" t="s">
        <v>33</v>
      </c>
      <c r="G24" s="92" t="s">
        <v>33</v>
      </c>
      <c r="H24" s="92">
        <f>SUM(H25+H33+H53+H69)</f>
        <v>158246.20000000001</v>
      </c>
      <c r="I24" s="92">
        <v>0</v>
      </c>
      <c r="J24" s="91">
        <f>SUM(I24,J25,J33,J53,J69)</f>
        <v>646237.29999999993</v>
      </c>
      <c r="K24" s="92">
        <v>28500</v>
      </c>
      <c r="L24" s="35"/>
      <c r="M24" s="35"/>
      <c r="N24" s="35"/>
    </row>
    <row r="25" spans="2:14" ht="58.05" customHeight="1" thickBot="1">
      <c r="B25" s="36" t="s">
        <v>47</v>
      </c>
      <c r="C25" s="37">
        <v>2022</v>
      </c>
      <c r="D25" s="38">
        <v>135489.70000000001</v>
      </c>
      <c r="E25" s="38">
        <v>135489.70000000001</v>
      </c>
      <c r="F25" s="38" t="s">
        <v>33</v>
      </c>
      <c r="G25" s="38" t="s">
        <v>33</v>
      </c>
      <c r="H25" s="38">
        <v>0</v>
      </c>
      <c r="I25" s="38">
        <v>0</v>
      </c>
      <c r="J25" s="83">
        <f>SUM(J26,J31)</f>
        <v>33218.400000000001</v>
      </c>
      <c r="K25" s="38">
        <f>SUM(K26+K31)</f>
        <v>28500</v>
      </c>
      <c r="L25" s="37"/>
      <c r="M25" s="37"/>
      <c r="N25" s="37"/>
    </row>
    <row r="26" spans="2:14" ht="49.95" customHeight="1" thickBot="1">
      <c r="B26" s="60" t="s">
        <v>48</v>
      </c>
      <c r="C26" s="50">
        <v>2022</v>
      </c>
      <c r="D26" s="100">
        <v>76331</v>
      </c>
      <c r="E26" s="100">
        <v>76331</v>
      </c>
      <c r="F26" s="51" t="s">
        <v>33</v>
      </c>
      <c r="G26" s="51" t="s">
        <v>33</v>
      </c>
      <c r="H26" s="51">
        <v>0</v>
      </c>
      <c r="I26" s="51">
        <v>0</v>
      </c>
      <c r="J26" s="51">
        <f>J27</f>
        <v>17745.400000000001</v>
      </c>
      <c r="K26" s="51">
        <v>26800</v>
      </c>
      <c r="L26" s="50"/>
      <c r="M26" s="50"/>
      <c r="N26" s="50"/>
    </row>
    <row r="27" spans="2:14" ht="78.45" customHeight="1" thickBot="1">
      <c r="B27" s="12" t="s">
        <v>49</v>
      </c>
      <c r="C27" s="13" t="s">
        <v>20</v>
      </c>
      <c r="D27" s="14">
        <v>17745.400000000001</v>
      </c>
      <c r="E27" s="14">
        <v>17745.400000000001</v>
      </c>
      <c r="F27" s="14" t="s">
        <v>33</v>
      </c>
      <c r="G27" s="14" t="s">
        <v>33</v>
      </c>
      <c r="H27" s="14">
        <v>0</v>
      </c>
      <c r="I27" s="14">
        <v>0</v>
      </c>
      <c r="J27" s="14">
        <v>17745.400000000001</v>
      </c>
      <c r="K27" s="14">
        <v>0</v>
      </c>
      <c r="L27" s="13" t="s">
        <v>50</v>
      </c>
      <c r="M27" s="13" t="s">
        <v>51</v>
      </c>
      <c r="N27" s="13">
        <v>70</v>
      </c>
    </row>
    <row r="28" spans="2:14" ht="50.55" customHeight="1" thickBot="1">
      <c r="B28" s="99" t="s">
        <v>52</v>
      </c>
      <c r="C28" s="85">
        <v>2022</v>
      </c>
      <c r="D28" s="86">
        <v>41412.6</v>
      </c>
      <c r="E28" s="86">
        <v>41412.6</v>
      </c>
      <c r="F28" s="86" t="s">
        <v>33</v>
      </c>
      <c r="G28" s="86" t="s">
        <v>33</v>
      </c>
      <c r="H28" s="86">
        <v>0</v>
      </c>
      <c r="I28" s="86">
        <v>0</v>
      </c>
      <c r="J28" s="86">
        <v>14612.6</v>
      </c>
      <c r="K28" s="86">
        <v>26800</v>
      </c>
      <c r="L28" s="85"/>
      <c r="M28" s="85"/>
      <c r="N28" s="85"/>
    </row>
    <row r="29" spans="2:14" ht="69" customHeight="1">
      <c r="B29" s="156" t="s">
        <v>53</v>
      </c>
      <c r="C29" s="158" t="s">
        <v>20</v>
      </c>
      <c r="D29" s="154">
        <v>41412.6</v>
      </c>
      <c r="E29" s="154">
        <v>41412.6</v>
      </c>
      <c r="F29" s="154" t="s">
        <v>33</v>
      </c>
      <c r="G29" s="154" t="s">
        <v>33</v>
      </c>
      <c r="H29" s="154">
        <v>0</v>
      </c>
      <c r="I29" s="154">
        <v>0</v>
      </c>
      <c r="J29" s="154">
        <v>14612.6</v>
      </c>
      <c r="K29" s="154">
        <v>26800</v>
      </c>
      <c r="L29" s="152" t="s">
        <v>50</v>
      </c>
      <c r="M29" s="152" t="s">
        <v>54</v>
      </c>
      <c r="N29" s="152">
        <v>70</v>
      </c>
    </row>
    <row r="30" spans="2:14" ht="28.05" customHeight="1" thickBot="1">
      <c r="B30" s="157"/>
      <c r="C30" s="159"/>
      <c r="D30" s="155"/>
      <c r="E30" s="155"/>
      <c r="F30" s="155"/>
      <c r="G30" s="155"/>
      <c r="H30" s="155"/>
      <c r="I30" s="155"/>
      <c r="J30" s="155"/>
      <c r="K30" s="155"/>
      <c r="L30" s="153"/>
      <c r="M30" s="153"/>
      <c r="N30" s="153"/>
    </row>
    <row r="31" spans="2:14" ht="43.95" customHeight="1" thickBot="1">
      <c r="B31" s="97" t="s">
        <v>55</v>
      </c>
      <c r="C31" s="50">
        <v>2022</v>
      </c>
      <c r="D31" s="51" t="s">
        <v>56</v>
      </c>
      <c r="E31" s="51" t="s">
        <v>56</v>
      </c>
      <c r="F31" s="51" t="s">
        <v>33</v>
      </c>
      <c r="G31" s="51" t="s">
        <v>33</v>
      </c>
      <c r="H31" s="51">
        <v>0</v>
      </c>
      <c r="I31" s="51">
        <v>0</v>
      </c>
      <c r="J31" s="100">
        <v>15473</v>
      </c>
      <c r="K31" s="51">
        <v>1700</v>
      </c>
      <c r="L31" s="50" t="s">
        <v>50</v>
      </c>
      <c r="M31" s="50" t="s">
        <v>54</v>
      </c>
      <c r="N31" s="50">
        <v>70</v>
      </c>
    </row>
    <row r="32" spans="2:14" ht="43.95" customHeight="1" thickBot="1">
      <c r="B32" s="27" t="s">
        <v>57</v>
      </c>
      <c r="C32" s="13">
        <v>2022</v>
      </c>
      <c r="D32" s="14" t="s">
        <v>56</v>
      </c>
      <c r="E32" s="14" t="s">
        <v>56</v>
      </c>
      <c r="F32" s="14" t="s">
        <v>33</v>
      </c>
      <c r="G32" s="14" t="s">
        <v>33</v>
      </c>
      <c r="H32" s="14">
        <v>0</v>
      </c>
      <c r="I32" s="14">
        <v>0</v>
      </c>
      <c r="J32" s="14">
        <v>15473</v>
      </c>
      <c r="K32" s="14">
        <v>1700</v>
      </c>
      <c r="L32" s="13" t="s">
        <v>50</v>
      </c>
      <c r="M32" s="13" t="s">
        <v>54</v>
      </c>
      <c r="N32" s="13">
        <v>70</v>
      </c>
    </row>
    <row r="33" spans="2:14" ht="37.049999999999997" customHeight="1" thickBot="1">
      <c r="B33" s="36" t="s">
        <v>58</v>
      </c>
      <c r="C33" s="37">
        <v>2022</v>
      </c>
      <c r="D33" s="83">
        <f>SUM(D34+D35+D36+D37+D38+D39+D42+D43+D47+D51)</f>
        <v>403914.79999999993</v>
      </c>
      <c r="E33" s="83">
        <f>SUM(E34+E35+E36+E37+E38+E39+E42+E43+E47+E51)</f>
        <v>403914.79999999993</v>
      </c>
      <c r="F33" s="38" t="s">
        <v>33</v>
      </c>
      <c r="G33" s="38" t="s">
        <v>33</v>
      </c>
      <c r="H33" s="38">
        <f>SUM(H34+H35+H36+H38+H39+H42+H43+H47+H51)</f>
        <v>80290.099999999991</v>
      </c>
      <c r="I33" s="38">
        <v>0</v>
      </c>
      <c r="J33" s="83">
        <f>SUM(J34+J35+J36+J37+J38+J39+J42+J43+J47+J51)</f>
        <v>323624.59999999998</v>
      </c>
      <c r="K33" s="38">
        <v>0</v>
      </c>
      <c r="L33" s="37"/>
      <c r="M33" s="37"/>
      <c r="N33" s="37"/>
    </row>
    <row r="34" spans="2:14" ht="58.05" customHeight="1" thickBot="1">
      <c r="B34" s="10" t="s">
        <v>59</v>
      </c>
      <c r="C34" s="13" t="s">
        <v>20</v>
      </c>
      <c r="D34" s="14">
        <v>101313</v>
      </c>
      <c r="E34" s="14">
        <v>101313</v>
      </c>
      <c r="F34" s="14" t="s">
        <v>33</v>
      </c>
      <c r="G34" s="14" t="s">
        <v>33</v>
      </c>
      <c r="H34" s="14">
        <v>0</v>
      </c>
      <c r="I34" s="14">
        <v>0</v>
      </c>
      <c r="J34" s="98">
        <v>101313</v>
      </c>
      <c r="K34" s="14">
        <v>0</v>
      </c>
      <c r="L34" s="13" t="s">
        <v>60</v>
      </c>
      <c r="M34" s="13" t="s">
        <v>54</v>
      </c>
      <c r="N34" s="13">
        <v>114.5</v>
      </c>
    </row>
    <row r="35" spans="2:14" ht="36.450000000000003" customHeight="1" thickBot="1">
      <c r="B35" s="10" t="s">
        <v>61</v>
      </c>
      <c r="C35" s="13">
        <v>2022</v>
      </c>
      <c r="D35" s="14">
        <v>9788.7999999999993</v>
      </c>
      <c r="E35" s="14">
        <v>9788.7999999999993</v>
      </c>
      <c r="F35" s="14" t="s">
        <v>33</v>
      </c>
      <c r="G35" s="14" t="s">
        <v>33</v>
      </c>
      <c r="H35" s="14">
        <v>7549.9</v>
      </c>
      <c r="I35" s="14">
        <v>0</v>
      </c>
      <c r="J35" s="14">
        <v>2238.9</v>
      </c>
      <c r="K35" s="14">
        <v>0</v>
      </c>
      <c r="L35" s="13" t="s">
        <v>62</v>
      </c>
      <c r="M35" s="13" t="s">
        <v>63</v>
      </c>
      <c r="N35" s="13">
        <v>22</v>
      </c>
    </row>
    <row r="36" spans="2:14" ht="57.45" customHeight="1" thickBot="1">
      <c r="B36" s="16" t="s">
        <v>64</v>
      </c>
      <c r="C36" s="13">
        <v>2022</v>
      </c>
      <c r="D36" s="14">
        <v>435.9</v>
      </c>
      <c r="E36" s="14">
        <v>435.9</v>
      </c>
      <c r="F36" s="111" t="s">
        <v>33</v>
      </c>
      <c r="G36" s="111" t="s">
        <v>33</v>
      </c>
      <c r="H36" s="111">
        <v>0</v>
      </c>
      <c r="I36" s="111">
        <v>0</v>
      </c>
      <c r="J36" s="14">
        <v>435.9</v>
      </c>
      <c r="K36" s="14">
        <v>0</v>
      </c>
      <c r="L36" s="13" t="s">
        <v>65</v>
      </c>
      <c r="M36" s="13" t="s">
        <v>26</v>
      </c>
      <c r="N36" s="13">
        <v>90</v>
      </c>
    </row>
    <row r="37" spans="2:14" ht="28.5" customHeight="1">
      <c r="B37" s="103" t="s">
        <v>66</v>
      </c>
      <c r="C37" s="52">
        <v>2022</v>
      </c>
      <c r="D37" s="78">
        <v>46919.6</v>
      </c>
      <c r="E37" s="110">
        <v>46919.6</v>
      </c>
      <c r="F37" s="109" t="s">
        <v>33</v>
      </c>
      <c r="G37" s="109" t="s">
        <v>33</v>
      </c>
      <c r="H37" s="109">
        <v>0</v>
      </c>
      <c r="I37" s="109">
        <v>0</v>
      </c>
      <c r="J37" s="78">
        <v>46919.6</v>
      </c>
      <c r="K37" s="78">
        <v>0</v>
      </c>
      <c r="L37" s="52" t="s">
        <v>67</v>
      </c>
      <c r="M37" s="52" t="s">
        <v>26</v>
      </c>
      <c r="N37" s="52">
        <v>35</v>
      </c>
    </row>
    <row r="38" spans="2:14" ht="37.049999999999997" customHeight="1" thickBot="1">
      <c r="B38" s="106" t="s">
        <v>220</v>
      </c>
      <c r="C38" s="107">
        <v>2022</v>
      </c>
      <c r="D38" s="108">
        <v>3069</v>
      </c>
      <c r="E38" s="108">
        <v>3069</v>
      </c>
      <c r="F38" s="51" t="s">
        <v>33</v>
      </c>
      <c r="G38" s="51" t="s">
        <v>33</v>
      </c>
      <c r="H38" s="51">
        <v>0</v>
      </c>
      <c r="I38" s="51">
        <v>0</v>
      </c>
      <c r="J38" s="109">
        <v>3069</v>
      </c>
      <c r="K38" s="109">
        <v>0</v>
      </c>
      <c r="L38" s="107" t="s">
        <v>221</v>
      </c>
      <c r="M38" s="107" t="s">
        <v>26</v>
      </c>
      <c r="N38" s="107"/>
    </row>
    <row r="39" spans="2:14" ht="52.5" customHeight="1" thickBot="1">
      <c r="B39" s="49" t="s">
        <v>68</v>
      </c>
      <c r="C39" s="50">
        <v>2022</v>
      </c>
      <c r="D39" s="51">
        <f>SUM(D40:D41)</f>
        <v>30232.5</v>
      </c>
      <c r="E39" s="51">
        <v>30232.5</v>
      </c>
      <c r="F39" s="51"/>
      <c r="G39" s="51"/>
      <c r="H39" s="51">
        <v>0</v>
      </c>
      <c r="I39" s="51">
        <v>0</v>
      </c>
      <c r="J39" s="51">
        <v>30232.5</v>
      </c>
      <c r="K39" s="51">
        <v>0</v>
      </c>
      <c r="L39" s="50"/>
      <c r="M39" s="50"/>
      <c r="N39" s="50"/>
    </row>
    <row r="40" spans="2:14" ht="41.55" customHeight="1" thickBot="1">
      <c r="B40" s="16" t="s">
        <v>69</v>
      </c>
      <c r="C40" s="13">
        <v>2022</v>
      </c>
      <c r="D40" s="14">
        <v>19389.099999999999</v>
      </c>
      <c r="E40" s="14">
        <v>19389.099999999999</v>
      </c>
      <c r="F40" s="14" t="s">
        <v>33</v>
      </c>
      <c r="G40" s="14" t="s">
        <v>33</v>
      </c>
      <c r="H40" s="14">
        <v>0</v>
      </c>
      <c r="I40" s="14">
        <v>0</v>
      </c>
      <c r="J40" s="14">
        <v>19389.099999999999</v>
      </c>
      <c r="K40" s="14">
        <v>0</v>
      </c>
      <c r="L40" s="13" t="s">
        <v>70</v>
      </c>
      <c r="M40" s="13" t="s">
        <v>26</v>
      </c>
      <c r="N40" s="13">
        <v>28</v>
      </c>
    </row>
    <row r="41" spans="2:14" ht="34.049999999999997" customHeight="1" thickBot="1">
      <c r="B41" s="16" t="s">
        <v>71</v>
      </c>
      <c r="C41" s="13">
        <v>2022</v>
      </c>
      <c r="D41" s="14">
        <v>10843.4</v>
      </c>
      <c r="E41" s="14">
        <v>10843.4</v>
      </c>
      <c r="F41" s="14" t="s">
        <v>33</v>
      </c>
      <c r="G41" s="14" t="s">
        <v>33</v>
      </c>
      <c r="H41" s="14">
        <v>0</v>
      </c>
      <c r="I41" s="14">
        <v>0</v>
      </c>
      <c r="J41" s="14">
        <v>10843.4</v>
      </c>
      <c r="K41" s="14">
        <v>0</v>
      </c>
      <c r="L41" s="13" t="s">
        <v>72</v>
      </c>
      <c r="M41" s="13" t="s">
        <v>73</v>
      </c>
      <c r="N41" s="13">
        <v>44</v>
      </c>
    </row>
    <row r="42" spans="2:14" ht="55.05" customHeight="1" thickBot="1">
      <c r="B42" s="61" t="s">
        <v>74</v>
      </c>
      <c r="C42" s="50">
        <v>2022</v>
      </c>
      <c r="D42" s="50">
        <v>80822.5</v>
      </c>
      <c r="E42" s="51">
        <v>80822.5</v>
      </c>
      <c r="F42" s="50" t="s">
        <v>33</v>
      </c>
      <c r="G42" s="50" t="s">
        <v>33</v>
      </c>
      <c r="H42" s="50">
        <v>72740.2</v>
      </c>
      <c r="I42" s="50">
        <v>0</v>
      </c>
      <c r="J42" s="50">
        <v>8082.2</v>
      </c>
      <c r="K42" s="50">
        <v>0</v>
      </c>
      <c r="L42" s="50" t="s">
        <v>75</v>
      </c>
      <c r="M42" s="50" t="s">
        <v>76</v>
      </c>
      <c r="N42" s="50">
        <v>1.85</v>
      </c>
    </row>
    <row r="43" spans="2:14" ht="37.5" customHeight="1" thickBot="1">
      <c r="B43" s="97" t="s">
        <v>77</v>
      </c>
      <c r="C43" s="50">
        <v>2022</v>
      </c>
      <c r="D43" s="51">
        <f>SUM(D44:D46)</f>
        <v>111678.9</v>
      </c>
      <c r="E43" s="51">
        <v>111678.9</v>
      </c>
      <c r="F43" s="51" t="s">
        <v>33</v>
      </c>
      <c r="G43" s="51" t="s">
        <v>33</v>
      </c>
      <c r="H43" s="51">
        <v>0</v>
      </c>
      <c r="I43" s="51">
        <v>0</v>
      </c>
      <c r="J43" s="51">
        <v>111678.9</v>
      </c>
      <c r="K43" s="51">
        <v>0</v>
      </c>
      <c r="L43" s="50"/>
      <c r="M43" s="50"/>
      <c r="N43" s="50"/>
    </row>
    <row r="44" spans="2:14" ht="33.450000000000003" customHeight="1" thickBot="1">
      <c r="B44" s="18" t="s">
        <v>78</v>
      </c>
      <c r="C44" s="13">
        <v>2022</v>
      </c>
      <c r="D44" s="14">
        <v>55189.599999999999</v>
      </c>
      <c r="E44" s="14">
        <v>55189.599999999999</v>
      </c>
      <c r="F44" s="14" t="s">
        <v>33</v>
      </c>
      <c r="G44" s="14" t="s">
        <v>33</v>
      </c>
      <c r="H44" s="14">
        <v>0</v>
      </c>
      <c r="I44" s="14">
        <v>0</v>
      </c>
      <c r="J44" s="14">
        <v>55189.599999999999</v>
      </c>
      <c r="K44" s="14">
        <v>0</v>
      </c>
      <c r="L44" s="13" t="s">
        <v>79</v>
      </c>
      <c r="M44" s="13" t="s">
        <v>26</v>
      </c>
      <c r="N44" s="13">
        <v>3</v>
      </c>
    </row>
    <row r="45" spans="2:14" ht="13.5" customHeight="1">
      <c r="B45" s="150" t="s">
        <v>80</v>
      </c>
      <c r="C45" s="142">
        <v>2022</v>
      </c>
      <c r="D45" s="144">
        <v>56489.3</v>
      </c>
      <c r="E45" s="144">
        <v>56489.3</v>
      </c>
      <c r="F45" s="144" t="s">
        <v>33</v>
      </c>
      <c r="G45" s="144" t="s">
        <v>33</v>
      </c>
      <c r="H45" s="144">
        <v>0</v>
      </c>
      <c r="I45" s="144">
        <v>0</v>
      </c>
      <c r="J45" s="144">
        <v>56489.3</v>
      </c>
      <c r="K45" s="144">
        <v>0</v>
      </c>
      <c r="L45" s="142" t="s">
        <v>81</v>
      </c>
      <c r="M45" s="17" t="s">
        <v>82</v>
      </c>
      <c r="N45" s="142">
        <v>1066931.1499999999</v>
      </c>
    </row>
    <row r="46" spans="2:14" ht="13.5" customHeight="1" thickBot="1">
      <c r="B46" s="151"/>
      <c r="C46" s="143"/>
      <c r="D46" s="145"/>
      <c r="E46" s="145"/>
      <c r="F46" s="145"/>
      <c r="G46" s="145"/>
      <c r="H46" s="145"/>
      <c r="I46" s="145"/>
      <c r="J46" s="145"/>
      <c r="K46" s="145"/>
      <c r="L46" s="143"/>
      <c r="M46" s="13" t="s">
        <v>73</v>
      </c>
      <c r="N46" s="143"/>
    </row>
    <row r="47" spans="2:14" ht="34.049999999999997" customHeight="1" thickBot="1">
      <c r="B47" s="49" t="s">
        <v>83</v>
      </c>
      <c r="C47" s="50">
        <v>2022</v>
      </c>
      <c r="D47" s="50">
        <f>SUM(D48:D50)</f>
        <v>18659.599999999999</v>
      </c>
      <c r="E47" s="51">
        <v>18659.599999999999</v>
      </c>
      <c r="F47" s="50" t="s">
        <v>33</v>
      </c>
      <c r="G47" s="50" t="s">
        <v>33</v>
      </c>
      <c r="H47" s="50">
        <v>0</v>
      </c>
      <c r="I47" s="50">
        <v>0</v>
      </c>
      <c r="J47" s="50">
        <v>18659.599999999999</v>
      </c>
      <c r="K47" s="50">
        <v>0</v>
      </c>
      <c r="L47" s="50"/>
      <c r="M47" s="50"/>
      <c r="N47" s="50"/>
    </row>
    <row r="48" spans="2:14" ht="66.45" customHeight="1">
      <c r="B48" s="148" t="s">
        <v>84</v>
      </c>
      <c r="C48" s="142">
        <v>2022</v>
      </c>
      <c r="D48" s="142">
        <v>15713.6</v>
      </c>
      <c r="E48" s="144">
        <v>15713.6</v>
      </c>
      <c r="F48" s="142" t="s">
        <v>33</v>
      </c>
      <c r="G48" s="142" t="s">
        <v>33</v>
      </c>
      <c r="H48" s="142">
        <v>0</v>
      </c>
      <c r="I48" s="142">
        <v>0</v>
      </c>
      <c r="J48" s="142">
        <v>15713.6</v>
      </c>
      <c r="K48" s="142">
        <v>0</v>
      </c>
      <c r="L48" s="17" t="s">
        <v>85</v>
      </c>
      <c r="M48" s="142" t="s">
        <v>26</v>
      </c>
      <c r="N48" s="142">
        <v>4100</v>
      </c>
    </row>
    <row r="49" spans="2:14" ht="15" thickBot="1">
      <c r="B49" s="149"/>
      <c r="C49" s="143"/>
      <c r="D49" s="143"/>
      <c r="E49" s="145"/>
      <c r="F49" s="143"/>
      <c r="G49" s="143"/>
      <c r="H49" s="143"/>
      <c r="I49" s="143"/>
      <c r="J49" s="143"/>
      <c r="K49" s="143"/>
      <c r="L49" s="13" t="s">
        <v>86</v>
      </c>
      <c r="M49" s="143"/>
      <c r="N49" s="143"/>
    </row>
    <row r="50" spans="2:14" ht="98.55" customHeight="1" thickBot="1">
      <c r="B50" s="10" t="s">
        <v>87</v>
      </c>
      <c r="C50" s="13" t="s">
        <v>20</v>
      </c>
      <c r="D50" s="13">
        <v>2946</v>
      </c>
      <c r="E50" s="14">
        <v>2946</v>
      </c>
      <c r="F50" s="13" t="s">
        <v>33</v>
      </c>
      <c r="G50" s="13" t="s">
        <v>33</v>
      </c>
      <c r="H50" s="13">
        <v>0</v>
      </c>
      <c r="I50" s="13">
        <v>0</v>
      </c>
      <c r="J50" s="13">
        <v>2946</v>
      </c>
      <c r="K50" s="13">
        <v>0</v>
      </c>
      <c r="L50" s="13" t="s">
        <v>88</v>
      </c>
      <c r="M50" s="13" t="s">
        <v>89</v>
      </c>
      <c r="N50" s="13">
        <v>1</v>
      </c>
    </row>
    <row r="51" spans="2:14" ht="26.55" customHeight="1" thickBot="1">
      <c r="B51" s="96" t="s">
        <v>90</v>
      </c>
      <c r="C51" s="50">
        <v>2022</v>
      </c>
      <c r="D51" s="50">
        <v>995</v>
      </c>
      <c r="E51" s="51">
        <v>995</v>
      </c>
      <c r="F51" s="50" t="s">
        <v>33</v>
      </c>
      <c r="G51" s="50" t="s">
        <v>33</v>
      </c>
      <c r="H51" s="50">
        <v>0</v>
      </c>
      <c r="I51" s="50">
        <v>0</v>
      </c>
      <c r="J51" s="50">
        <v>995</v>
      </c>
      <c r="K51" s="50">
        <v>0</v>
      </c>
      <c r="L51" s="50"/>
      <c r="M51" s="50"/>
      <c r="N51" s="50"/>
    </row>
    <row r="52" spans="2:14" ht="40.5" customHeight="1" thickBot="1">
      <c r="B52" s="16" t="s">
        <v>91</v>
      </c>
      <c r="C52" s="13">
        <v>2022</v>
      </c>
      <c r="D52" s="13">
        <v>995</v>
      </c>
      <c r="E52" s="14">
        <v>995</v>
      </c>
      <c r="F52" s="13" t="s">
        <v>33</v>
      </c>
      <c r="G52" s="13" t="s">
        <v>33</v>
      </c>
      <c r="H52" s="13">
        <v>0</v>
      </c>
      <c r="I52" s="13">
        <v>0</v>
      </c>
      <c r="J52" s="13">
        <v>995</v>
      </c>
      <c r="K52" s="13">
        <v>0</v>
      </c>
      <c r="L52" s="13" t="s">
        <v>92</v>
      </c>
      <c r="M52" s="13" t="s">
        <v>26</v>
      </c>
      <c r="N52" s="13">
        <v>400</v>
      </c>
    </row>
    <row r="53" spans="2:14" ht="49.05" customHeight="1" thickBot="1">
      <c r="B53" s="36" t="s">
        <v>93</v>
      </c>
      <c r="C53" s="37">
        <v>2022</v>
      </c>
      <c r="D53" s="40">
        <f>SUM(D54+D55+D61+D67)</f>
        <v>298709.09999999998</v>
      </c>
      <c r="E53" s="38">
        <f>SUM(E54+E55+E61+E67)</f>
        <v>298709.09999999998</v>
      </c>
      <c r="F53" s="37" t="s">
        <v>33</v>
      </c>
      <c r="G53" s="37" t="s">
        <v>33</v>
      </c>
      <c r="H53" s="37">
        <f>SUM(H54+H55+H61+H67)</f>
        <v>51364.4</v>
      </c>
      <c r="I53" s="37">
        <v>0</v>
      </c>
      <c r="J53" s="37">
        <f>SUM(J54+J55+J61+J67)</f>
        <v>247344.7</v>
      </c>
      <c r="K53" s="37">
        <v>0</v>
      </c>
      <c r="L53" s="41"/>
      <c r="M53" s="37"/>
      <c r="N53" s="37"/>
    </row>
    <row r="54" spans="2:14" ht="46.05" customHeight="1" thickBot="1">
      <c r="B54" s="60" t="s">
        <v>94</v>
      </c>
      <c r="C54" s="50">
        <v>2022</v>
      </c>
      <c r="D54" s="50">
        <v>6000</v>
      </c>
      <c r="E54" s="51">
        <v>6000</v>
      </c>
      <c r="F54" s="50" t="s">
        <v>33</v>
      </c>
      <c r="G54" s="50" t="s">
        <v>33</v>
      </c>
      <c r="H54" s="50">
        <v>0</v>
      </c>
      <c r="I54" s="50">
        <v>0</v>
      </c>
      <c r="J54" s="50">
        <v>6000</v>
      </c>
      <c r="K54" s="50">
        <v>0</v>
      </c>
      <c r="L54" s="95" t="s">
        <v>95</v>
      </c>
      <c r="M54" s="50" t="s">
        <v>26</v>
      </c>
      <c r="N54" s="50">
        <v>72</v>
      </c>
    </row>
    <row r="55" spans="2:14" ht="31.95" customHeight="1" thickBot="1">
      <c r="B55" s="61" t="s">
        <v>96</v>
      </c>
      <c r="C55" s="50">
        <v>2022</v>
      </c>
      <c r="D55" s="50">
        <f>SUM(D56:D60)</f>
        <v>60276.9</v>
      </c>
      <c r="E55" s="51">
        <v>60276.9</v>
      </c>
      <c r="F55" s="51" t="s">
        <v>33</v>
      </c>
      <c r="G55" s="51" t="s">
        <v>33</v>
      </c>
      <c r="H55" s="50">
        <f>SUM(H56:H60)</f>
        <v>51364.4</v>
      </c>
      <c r="I55" s="50">
        <v>0</v>
      </c>
      <c r="J55" s="50">
        <f>SUM(J56:J60)</f>
        <v>8912.5</v>
      </c>
      <c r="K55" s="50">
        <v>0</v>
      </c>
      <c r="L55" s="95"/>
      <c r="M55" s="50"/>
      <c r="N55" s="50"/>
    </row>
    <row r="56" spans="2:14" ht="37.049999999999997" customHeight="1" thickBot="1">
      <c r="B56" s="20" t="s">
        <v>97</v>
      </c>
      <c r="C56" s="14" t="s">
        <v>20</v>
      </c>
      <c r="D56" s="14">
        <v>2155.3000000000002</v>
      </c>
      <c r="E56" s="14">
        <v>2155.3000000000002</v>
      </c>
      <c r="F56" s="14" t="s">
        <v>33</v>
      </c>
      <c r="G56" s="14" t="s">
        <v>33</v>
      </c>
      <c r="H56" s="14">
        <v>0</v>
      </c>
      <c r="I56" s="14">
        <v>0</v>
      </c>
      <c r="J56" s="14">
        <v>2155.3000000000002</v>
      </c>
      <c r="K56" s="14">
        <v>0</v>
      </c>
      <c r="L56" s="13" t="s">
        <v>98</v>
      </c>
      <c r="M56" s="13" t="s">
        <v>99</v>
      </c>
      <c r="N56" s="13">
        <v>2</v>
      </c>
    </row>
    <row r="57" spans="2:14" ht="68.55" customHeight="1" thickBot="1">
      <c r="B57" s="20" t="s">
        <v>100</v>
      </c>
      <c r="C57" s="14" t="s">
        <v>20</v>
      </c>
      <c r="D57" s="14">
        <v>47071.6</v>
      </c>
      <c r="E57" s="14">
        <v>47071.6</v>
      </c>
      <c r="F57" s="14" t="s">
        <v>33</v>
      </c>
      <c r="G57" s="14" t="s">
        <v>33</v>
      </c>
      <c r="H57" s="14">
        <v>42364.4</v>
      </c>
      <c r="I57" s="14">
        <v>0</v>
      </c>
      <c r="J57" s="14">
        <v>4707.2</v>
      </c>
      <c r="K57" s="14">
        <v>0</v>
      </c>
      <c r="L57" s="13" t="s">
        <v>98</v>
      </c>
      <c r="M57" s="13" t="s">
        <v>101</v>
      </c>
      <c r="N57" s="13">
        <v>7005</v>
      </c>
    </row>
    <row r="58" spans="2:14" ht="55.95" customHeight="1" thickBot="1">
      <c r="B58" s="20" t="s">
        <v>102</v>
      </c>
      <c r="C58" s="14" t="s">
        <v>20</v>
      </c>
      <c r="D58" s="14">
        <v>10000</v>
      </c>
      <c r="E58" s="14">
        <v>10000</v>
      </c>
      <c r="F58" s="14" t="s">
        <v>33</v>
      </c>
      <c r="G58" s="14" t="s">
        <v>33</v>
      </c>
      <c r="H58" s="14">
        <v>9000</v>
      </c>
      <c r="I58" s="14">
        <v>0</v>
      </c>
      <c r="J58" s="14">
        <v>1000</v>
      </c>
      <c r="K58" s="14">
        <v>0</v>
      </c>
      <c r="L58" s="13" t="s">
        <v>103</v>
      </c>
      <c r="M58" s="13" t="s">
        <v>18</v>
      </c>
      <c r="N58" s="13">
        <v>10</v>
      </c>
    </row>
    <row r="59" spans="2:14" ht="56.55" customHeight="1" thickBot="1">
      <c r="B59" s="21" t="s">
        <v>104</v>
      </c>
      <c r="C59" s="14" t="s">
        <v>20</v>
      </c>
      <c r="D59" s="14">
        <v>1000</v>
      </c>
      <c r="E59" s="14">
        <v>1000</v>
      </c>
      <c r="F59" s="14" t="s">
        <v>33</v>
      </c>
      <c r="G59" s="14" t="s">
        <v>33</v>
      </c>
      <c r="H59" s="14">
        <v>0</v>
      </c>
      <c r="I59" s="14">
        <v>0</v>
      </c>
      <c r="J59" s="14">
        <v>1000</v>
      </c>
      <c r="K59" s="14">
        <v>0</v>
      </c>
      <c r="L59" s="13" t="s">
        <v>105</v>
      </c>
      <c r="M59" s="13" t="s">
        <v>26</v>
      </c>
      <c r="N59" s="13">
        <v>26</v>
      </c>
    </row>
    <row r="60" spans="2:14" ht="36" customHeight="1" thickBot="1">
      <c r="B60" s="21" t="s">
        <v>106</v>
      </c>
      <c r="C60" s="14">
        <v>2022</v>
      </c>
      <c r="D60" s="14">
        <v>50</v>
      </c>
      <c r="E60" s="14">
        <v>50</v>
      </c>
      <c r="F60" s="14" t="s">
        <v>33</v>
      </c>
      <c r="G60" s="14" t="s">
        <v>33</v>
      </c>
      <c r="H60" s="14">
        <v>0</v>
      </c>
      <c r="I60" s="14">
        <v>0</v>
      </c>
      <c r="J60" s="14">
        <v>50</v>
      </c>
      <c r="K60" s="14">
        <v>0</v>
      </c>
      <c r="L60" s="13" t="s">
        <v>107</v>
      </c>
      <c r="M60" s="13" t="s">
        <v>26</v>
      </c>
      <c r="N60" s="13">
        <v>1</v>
      </c>
    </row>
    <row r="61" spans="2:14" ht="48" customHeight="1" thickBot="1">
      <c r="B61" s="73" t="s">
        <v>108</v>
      </c>
      <c r="C61" s="51">
        <v>2022</v>
      </c>
      <c r="D61" s="51">
        <f>SUM(D62:D66)</f>
        <v>175030.39999999999</v>
      </c>
      <c r="E61" s="51">
        <v>175030.39999999999</v>
      </c>
      <c r="F61" s="51" t="s">
        <v>33</v>
      </c>
      <c r="G61" s="51" t="s">
        <v>33</v>
      </c>
      <c r="H61" s="51">
        <v>0</v>
      </c>
      <c r="I61" s="51">
        <v>0</v>
      </c>
      <c r="J61" s="51">
        <v>175030.39999999999</v>
      </c>
      <c r="K61" s="51">
        <v>0</v>
      </c>
      <c r="L61" s="50"/>
      <c r="M61" s="50"/>
      <c r="N61" s="50"/>
    </row>
    <row r="62" spans="2:14" ht="33" customHeight="1" thickBot="1">
      <c r="B62" s="20" t="s">
        <v>109</v>
      </c>
      <c r="C62" s="14">
        <v>2022</v>
      </c>
      <c r="D62" s="14">
        <v>14366.8</v>
      </c>
      <c r="E62" s="14">
        <v>14366.8</v>
      </c>
      <c r="F62" s="14" t="s">
        <v>33</v>
      </c>
      <c r="G62" s="14" t="s">
        <v>33</v>
      </c>
      <c r="H62" s="14">
        <v>0</v>
      </c>
      <c r="I62" s="14">
        <v>0</v>
      </c>
      <c r="J62" s="14">
        <v>14366.8</v>
      </c>
      <c r="K62" s="14">
        <v>0</v>
      </c>
      <c r="L62" s="13" t="s">
        <v>110</v>
      </c>
      <c r="M62" s="13" t="s">
        <v>26</v>
      </c>
      <c r="N62" s="13">
        <v>432</v>
      </c>
    </row>
    <row r="63" spans="2:14" ht="42" customHeight="1" thickBot="1">
      <c r="B63" s="20" t="s">
        <v>111</v>
      </c>
      <c r="C63" s="14" t="s">
        <v>20</v>
      </c>
      <c r="D63" s="14">
        <v>13429.2</v>
      </c>
      <c r="E63" s="14">
        <v>13429.2</v>
      </c>
      <c r="F63" s="14" t="s">
        <v>33</v>
      </c>
      <c r="G63" s="14" t="s">
        <v>33</v>
      </c>
      <c r="H63" s="14">
        <v>0</v>
      </c>
      <c r="I63" s="14">
        <v>0</v>
      </c>
      <c r="J63" s="14">
        <v>13429.2</v>
      </c>
      <c r="K63" s="14">
        <v>0</v>
      </c>
      <c r="L63" s="13" t="s">
        <v>112</v>
      </c>
      <c r="M63" s="13" t="s">
        <v>26</v>
      </c>
      <c r="N63" s="13">
        <v>8</v>
      </c>
    </row>
    <row r="64" spans="2:14" ht="18.45" customHeight="1">
      <c r="B64" s="146" t="s">
        <v>113</v>
      </c>
      <c r="C64" s="144">
        <v>2022</v>
      </c>
      <c r="D64" s="144">
        <v>78243</v>
      </c>
      <c r="E64" s="144">
        <v>78243</v>
      </c>
      <c r="F64" s="144" t="s">
        <v>33</v>
      </c>
      <c r="G64" s="144" t="s">
        <v>33</v>
      </c>
      <c r="H64" s="144">
        <v>0</v>
      </c>
      <c r="I64" s="144">
        <v>0</v>
      </c>
      <c r="J64" s="144">
        <v>78243</v>
      </c>
      <c r="K64" s="144">
        <v>0</v>
      </c>
      <c r="L64" s="17" t="s">
        <v>114</v>
      </c>
      <c r="M64" s="142" t="s">
        <v>116</v>
      </c>
      <c r="N64" s="142">
        <v>118.4</v>
      </c>
    </row>
    <row r="65" spans="2:15" ht="15" customHeight="1" thickBot="1">
      <c r="B65" s="147"/>
      <c r="C65" s="145"/>
      <c r="D65" s="145"/>
      <c r="E65" s="145"/>
      <c r="F65" s="145"/>
      <c r="G65" s="145"/>
      <c r="H65" s="145"/>
      <c r="I65" s="145"/>
      <c r="J65" s="145"/>
      <c r="K65" s="145"/>
      <c r="L65" s="13" t="s">
        <v>115</v>
      </c>
      <c r="M65" s="143"/>
      <c r="N65" s="143"/>
    </row>
    <row r="66" spans="2:15" ht="30" customHeight="1" thickBot="1">
      <c r="B66" s="20" t="s">
        <v>117</v>
      </c>
      <c r="C66" s="14">
        <v>2022</v>
      </c>
      <c r="D66" s="14">
        <v>68991.399999999994</v>
      </c>
      <c r="E66" s="14">
        <v>68991.399999999994</v>
      </c>
      <c r="F66" s="14" t="s">
        <v>33</v>
      </c>
      <c r="G66" s="14" t="s">
        <v>33</v>
      </c>
      <c r="H66" s="14">
        <v>0</v>
      </c>
      <c r="I66" s="14">
        <v>0</v>
      </c>
      <c r="J66" s="14">
        <v>68991.399999999994</v>
      </c>
      <c r="K66" s="14">
        <v>0</v>
      </c>
      <c r="L66" s="13" t="s">
        <v>118</v>
      </c>
      <c r="M66" s="13" t="s">
        <v>119</v>
      </c>
      <c r="N66" s="13">
        <v>1270</v>
      </c>
    </row>
    <row r="67" spans="2:15" ht="33" customHeight="1" thickBot="1">
      <c r="B67" s="60" t="s">
        <v>120</v>
      </c>
      <c r="C67" s="51">
        <v>2022</v>
      </c>
      <c r="D67" s="51">
        <v>57401.8</v>
      </c>
      <c r="E67" s="51">
        <v>57401.8</v>
      </c>
      <c r="F67" s="51" t="s">
        <v>33</v>
      </c>
      <c r="G67" s="51" t="s">
        <v>33</v>
      </c>
      <c r="H67" s="50">
        <v>0</v>
      </c>
      <c r="I67" s="50">
        <v>0</v>
      </c>
      <c r="J67" s="51">
        <v>57401.8</v>
      </c>
      <c r="K67" s="51">
        <v>0</v>
      </c>
      <c r="L67" s="50"/>
      <c r="M67" s="50"/>
      <c r="N67" s="50"/>
    </row>
    <row r="68" spans="2:15" ht="43.05" customHeight="1" thickBot="1">
      <c r="B68" s="16" t="s">
        <v>121</v>
      </c>
      <c r="C68" s="14">
        <v>2022</v>
      </c>
      <c r="D68" s="14">
        <v>57401.8</v>
      </c>
      <c r="E68" s="14">
        <v>57401.8</v>
      </c>
      <c r="F68" s="14" t="s">
        <v>33</v>
      </c>
      <c r="G68" s="14" t="s">
        <v>33</v>
      </c>
      <c r="H68" s="13">
        <v>0</v>
      </c>
      <c r="I68" s="13">
        <v>0</v>
      </c>
      <c r="J68" s="14">
        <v>57401.8</v>
      </c>
      <c r="K68" s="14">
        <v>0</v>
      </c>
      <c r="L68" s="13" t="s">
        <v>122</v>
      </c>
      <c r="M68" s="13" t="s">
        <v>51</v>
      </c>
      <c r="N68" s="13">
        <v>300</v>
      </c>
    </row>
    <row r="69" spans="2:15" ht="30" customHeight="1" thickBot="1">
      <c r="B69" s="36" t="s">
        <v>123</v>
      </c>
      <c r="C69" s="42">
        <v>2021</v>
      </c>
      <c r="D69" s="42">
        <f>SUM(D70+D73+D75)</f>
        <v>68641.3</v>
      </c>
      <c r="E69" s="43">
        <v>68641.3</v>
      </c>
      <c r="F69" s="42" t="s">
        <v>33</v>
      </c>
      <c r="G69" s="42" t="s">
        <v>33</v>
      </c>
      <c r="H69" s="42">
        <v>26591.7</v>
      </c>
      <c r="I69" s="42">
        <v>0</v>
      </c>
      <c r="J69" s="42">
        <f>SUM(J75+J73+J70)</f>
        <v>42049.599999999999</v>
      </c>
      <c r="K69" s="42">
        <v>0</v>
      </c>
      <c r="L69" s="44"/>
      <c r="M69" s="37"/>
      <c r="N69" s="37"/>
    </row>
    <row r="70" spans="2:15" ht="19.5" customHeight="1" thickBot="1">
      <c r="B70" s="61" t="s">
        <v>124</v>
      </c>
      <c r="C70" s="50">
        <v>2021</v>
      </c>
      <c r="D70" s="50">
        <f>SUM(D71:D72)</f>
        <v>29179.1</v>
      </c>
      <c r="E70" s="51">
        <v>29179.1</v>
      </c>
      <c r="F70" s="50" t="s">
        <v>33</v>
      </c>
      <c r="G70" s="50" t="s">
        <v>33</v>
      </c>
      <c r="H70" s="50">
        <v>0</v>
      </c>
      <c r="I70" s="50">
        <v>0</v>
      </c>
      <c r="J70" s="50">
        <v>29179.1</v>
      </c>
      <c r="K70" s="50">
        <v>0</v>
      </c>
      <c r="L70" s="58"/>
      <c r="M70" s="50"/>
      <c r="N70" s="50"/>
    </row>
    <row r="71" spans="2:15" ht="27" customHeight="1" thickBot="1">
      <c r="B71" s="12" t="s">
        <v>125</v>
      </c>
      <c r="C71" s="13">
        <v>2022</v>
      </c>
      <c r="D71" s="13">
        <v>12607.4</v>
      </c>
      <c r="E71" s="14">
        <v>12607.4</v>
      </c>
      <c r="F71" s="22" t="s">
        <v>33</v>
      </c>
      <c r="G71" s="22" t="s">
        <v>33</v>
      </c>
      <c r="H71" s="13">
        <v>0</v>
      </c>
      <c r="I71" s="13">
        <v>0</v>
      </c>
      <c r="J71" s="13">
        <v>12607.4</v>
      </c>
      <c r="K71" s="13">
        <v>0</v>
      </c>
      <c r="L71" s="15" t="s">
        <v>126</v>
      </c>
      <c r="M71" s="13" t="s">
        <v>42</v>
      </c>
      <c r="N71" s="13">
        <v>53</v>
      </c>
    </row>
    <row r="72" spans="2:15" ht="29.55" customHeight="1" thickBot="1">
      <c r="B72" s="16" t="s">
        <v>127</v>
      </c>
      <c r="C72" s="13">
        <v>2022</v>
      </c>
      <c r="D72" s="13">
        <v>16571.7</v>
      </c>
      <c r="E72" s="14">
        <v>16571.7</v>
      </c>
      <c r="F72" s="13" t="s">
        <v>33</v>
      </c>
      <c r="G72" s="13" t="s">
        <v>33</v>
      </c>
      <c r="H72" s="13">
        <v>0</v>
      </c>
      <c r="I72" s="13">
        <v>0</v>
      </c>
      <c r="J72" s="13">
        <v>16571.7</v>
      </c>
      <c r="K72" s="13">
        <v>0</v>
      </c>
      <c r="L72" s="15" t="s">
        <v>128</v>
      </c>
      <c r="M72" s="13" t="s">
        <v>26</v>
      </c>
      <c r="N72" s="13">
        <v>1800</v>
      </c>
    </row>
    <row r="73" spans="2:15" ht="56.55" customHeight="1" thickBot="1">
      <c r="B73" s="60" t="s">
        <v>129</v>
      </c>
      <c r="C73" s="50">
        <v>2022</v>
      </c>
      <c r="D73" s="50">
        <v>2667.5</v>
      </c>
      <c r="E73" s="51">
        <v>2667.5</v>
      </c>
      <c r="F73" s="50" t="s">
        <v>33</v>
      </c>
      <c r="G73" s="50" t="s">
        <v>33</v>
      </c>
      <c r="H73" s="50">
        <v>0</v>
      </c>
      <c r="I73" s="50">
        <v>0</v>
      </c>
      <c r="J73" s="50">
        <v>2667.5</v>
      </c>
      <c r="K73" s="94">
        <v>0</v>
      </c>
      <c r="L73" s="58"/>
      <c r="M73" s="50"/>
      <c r="N73" s="50"/>
    </row>
    <row r="74" spans="2:15" ht="48.45" customHeight="1" thickBot="1">
      <c r="B74" s="16" t="s">
        <v>130</v>
      </c>
      <c r="C74" s="13">
        <v>2022</v>
      </c>
      <c r="D74" s="13">
        <v>2667.5</v>
      </c>
      <c r="E74" s="14">
        <v>2667.5</v>
      </c>
      <c r="F74" s="13" t="s">
        <v>33</v>
      </c>
      <c r="G74" s="13" t="s">
        <v>33</v>
      </c>
      <c r="H74" s="13">
        <v>0</v>
      </c>
      <c r="I74" s="13">
        <v>0</v>
      </c>
      <c r="J74" s="13">
        <v>2667.5</v>
      </c>
      <c r="K74" s="13">
        <v>0</v>
      </c>
      <c r="L74" s="15" t="s">
        <v>131</v>
      </c>
      <c r="M74" s="13" t="s">
        <v>132</v>
      </c>
      <c r="N74" s="13">
        <v>35</v>
      </c>
    </row>
    <row r="75" spans="2:15" ht="45" customHeight="1" thickBot="1">
      <c r="B75" s="60" t="s">
        <v>133</v>
      </c>
      <c r="C75" s="50" t="s">
        <v>32</v>
      </c>
      <c r="D75" s="51">
        <f>SUM(D76:D77)</f>
        <v>36794.700000000004</v>
      </c>
      <c r="E75" s="51">
        <f>SUM(E76:E77)</f>
        <v>36794.700000000004</v>
      </c>
      <c r="F75" s="50" t="s">
        <v>33</v>
      </c>
      <c r="G75" s="50" t="s">
        <v>33</v>
      </c>
      <c r="H75" s="50">
        <v>26591.7</v>
      </c>
      <c r="I75" s="50">
        <v>0</v>
      </c>
      <c r="J75" s="50">
        <f>SUM(J76:J77)</f>
        <v>10203</v>
      </c>
      <c r="K75" s="50">
        <v>0</v>
      </c>
      <c r="L75" s="58"/>
      <c r="M75" s="50"/>
      <c r="N75" s="50"/>
    </row>
    <row r="76" spans="2:15" ht="24" customHeight="1" thickBot="1">
      <c r="B76" s="10" t="s">
        <v>134</v>
      </c>
      <c r="C76" s="13">
        <v>2022</v>
      </c>
      <c r="D76" s="14">
        <v>7248.3</v>
      </c>
      <c r="E76" s="14">
        <v>7248.3</v>
      </c>
      <c r="F76" s="22" t="s">
        <v>33</v>
      </c>
      <c r="G76" s="22" t="s">
        <v>33</v>
      </c>
      <c r="H76" s="13">
        <v>0</v>
      </c>
      <c r="I76" s="13">
        <v>0</v>
      </c>
      <c r="J76" s="19">
        <v>7248.3</v>
      </c>
      <c r="K76" s="13">
        <v>0</v>
      </c>
      <c r="L76" s="15" t="s">
        <v>135</v>
      </c>
      <c r="M76" s="13" t="s">
        <v>136</v>
      </c>
      <c r="N76" s="13">
        <v>230</v>
      </c>
    </row>
    <row r="77" spans="2:15" ht="60.45" customHeight="1" thickBot="1">
      <c r="B77" s="10" t="s">
        <v>137</v>
      </c>
      <c r="C77" s="13" t="s">
        <v>138</v>
      </c>
      <c r="D77" s="14">
        <v>29546.400000000001</v>
      </c>
      <c r="E77" s="14">
        <v>29546.400000000001</v>
      </c>
      <c r="F77" s="13" t="s">
        <v>33</v>
      </c>
      <c r="G77" s="13" t="s">
        <v>33</v>
      </c>
      <c r="H77" s="13">
        <v>26591.7</v>
      </c>
      <c r="I77" s="13">
        <v>0</v>
      </c>
      <c r="J77" s="13">
        <v>2954.7</v>
      </c>
      <c r="K77" s="13">
        <v>0</v>
      </c>
      <c r="L77" s="15" t="s">
        <v>139</v>
      </c>
      <c r="M77" s="13" t="s">
        <v>26</v>
      </c>
      <c r="N77" s="13">
        <v>1</v>
      </c>
    </row>
    <row r="78" spans="2:15" ht="63.45" customHeight="1" thickBot="1">
      <c r="B78" s="89" t="s">
        <v>140</v>
      </c>
      <c r="C78" s="90" t="s">
        <v>141</v>
      </c>
      <c r="D78" s="91">
        <f>SUM(D79+D85+D119+D121)</f>
        <v>1333800.6000000003</v>
      </c>
      <c r="E78" s="91">
        <f>SUM(E79+E85+E119+E121)</f>
        <v>907153.89999999979</v>
      </c>
      <c r="F78" s="92">
        <f>SUM(F85+F121)</f>
        <v>390421.3</v>
      </c>
      <c r="G78" s="92">
        <f>SUM(G85+G121)</f>
        <v>36225.399999999994</v>
      </c>
      <c r="H78" s="92">
        <f>SUM(H79+H85+H119+H121)</f>
        <v>297438.5</v>
      </c>
      <c r="I78" s="91">
        <v>274</v>
      </c>
      <c r="J78" s="91">
        <f>SUM(J79,J85,J119,J121)</f>
        <v>639484.39999999991</v>
      </c>
      <c r="K78" s="91">
        <f>SUM(K79+K85+K119+K121)</f>
        <v>27453.200000000001</v>
      </c>
      <c r="L78" s="35"/>
      <c r="M78" s="35"/>
      <c r="N78" s="35"/>
      <c r="O78" s="93"/>
    </row>
    <row r="79" spans="2:15" ht="43.05" customHeight="1" thickBot="1">
      <c r="B79" s="36" t="s">
        <v>142</v>
      </c>
      <c r="C79" s="37">
        <v>2022</v>
      </c>
      <c r="D79" s="38">
        <f>SUM(D80+D81+D84)</f>
        <v>7125.2000000000007</v>
      </c>
      <c r="E79" s="38">
        <f>SUM(E80+E81+E84)</f>
        <v>7125.2000000000007</v>
      </c>
      <c r="F79" s="38" t="s">
        <v>33</v>
      </c>
      <c r="G79" s="38" t="s">
        <v>33</v>
      </c>
      <c r="H79" s="38">
        <v>0</v>
      </c>
      <c r="I79" s="38">
        <f>I80+I84</f>
        <v>548</v>
      </c>
      <c r="J79" s="83">
        <f>J80+J81+J84</f>
        <v>6577.2000000000007</v>
      </c>
      <c r="K79" s="43">
        <v>0</v>
      </c>
      <c r="L79" s="37"/>
      <c r="M79" s="37"/>
      <c r="N79" s="37"/>
    </row>
    <row r="80" spans="2:15" ht="31.05" customHeight="1" thickBot="1">
      <c r="B80" s="16" t="s">
        <v>143</v>
      </c>
      <c r="C80" s="13">
        <v>2022</v>
      </c>
      <c r="D80" s="14">
        <f>SUM(D81+D84)</f>
        <v>3562.6000000000004</v>
      </c>
      <c r="E80" s="14">
        <f>SUM(E81+E84)</f>
        <v>3562.6000000000004</v>
      </c>
      <c r="F80" s="14" t="s">
        <v>33</v>
      </c>
      <c r="G80" s="14" t="s">
        <v>33</v>
      </c>
      <c r="H80" s="14">
        <v>0</v>
      </c>
      <c r="I80" s="14">
        <f>SUM(+I84)</f>
        <v>274</v>
      </c>
      <c r="J80" s="14">
        <f>SUM(J81+J84)</f>
        <v>3288.6000000000004</v>
      </c>
      <c r="K80" s="14">
        <v>0</v>
      </c>
      <c r="L80" s="13"/>
      <c r="M80" s="13"/>
      <c r="N80" s="13"/>
    </row>
    <row r="81" spans="2:15" ht="61.95" customHeight="1" thickBot="1">
      <c r="B81" s="49" t="s">
        <v>144</v>
      </c>
      <c r="C81" s="50">
        <v>2022</v>
      </c>
      <c r="D81" s="51">
        <f>SUM(D82+D83)</f>
        <v>2905.8</v>
      </c>
      <c r="E81" s="51">
        <v>2905.8</v>
      </c>
      <c r="F81" s="51" t="s">
        <v>33</v>
      </c>
      <c r="G81" s="51" t="s">
        <v>33</v>
      </c>
      <c r="H81" s="51">
        <v>0</v>
      </c>
      <c r="I81" s="51">
        <v>0</v>
      </c>
      <c r="J81" s="51">
        <v>2905.8</v>
      </c>
      <c r="K81" s="51">
        <v>0</v>
      </c>
      <c r="L81" s="50"/>
      <c r="M81" s="50"/>
      <c r="N81" s="50"/>
    </row>
    <row r="82" spans="2:15" ht="61.5" customHeight="1" thickBot="1">
      <c r="B82" s="84" t="s">
        <v>145</v>
      </c>
      <c r="C82" s="85" t="s">
        <v>20</v>
      </c>
      <c r="D82" s="86">
        <v>1120.8</v>
      </c>
      <c r="E82" s="86">
        <v>1120.8</v>
      </c>
      <c r="F82" s="86" t="s">
        <v>33</v>
      </c>
      <c r="G82" s="86" t="s">
        <v>33</v>
      </c>
      <c r="H82" s="86">
        <v>0</v>
      </c>
      <c r="I82" s="86">
        <v>0</v>
      </c>
      <c r="J82" s="86">
        <v>1120.8</v>
      </c>
      <c r="K82" s="86">
        <v>0</v>
      </c>
      <c r="L82" s="85" t="s">
        <v>146</v>
      </c>
      <c r="M82" s="85" t="s">
        <v>147</v>
      </c>
      <c r="N82" s="85">
        <v>18</v>
      </c>
    </row>
    <row r="83" spans="2:15" ht="45" customHeight="1" thickBot="1">
      <c r="B83" s="87" t="s">
        <v>148</v>
      </c>
      <c r="C83" s="85" t="s">
        <v>20</v>
      </c>
      <c r="D83" s="86">
        <v>1785</v>
      </c>
      <c r="E83" s="86">
        <v>1785</v>
      </c>
      <c r="F83" s="86" t="s">
        <v>33</v>
      </c>
      <c r="G83" s="86" t="s">
        <v>33</v>
      </c>
      <c r="H83" s="86">
        <v>0</v>
      </c>
      <c r="I83" s="86">
        <v>0</v>
      </c>
      <c r="J83" s="86">
        <v>1785</v>
      </c>
      <c r="K83" s="86">
        <v>0</v>
      </c>
      <c r="L83" s="85" t="s">
        <v>149</v>
      </c>
      <c r="M83" s="85" t="s">
        <v>26</v>
      </c>
      <c r="N83" s="85">
        <v>4000</v>
      </c>
    </row>
    <row r="84" spans="2:15" ht="47.55" customHeight="1" thickBot="1">
      <c r="B84" s="60" t="s">
        <v>150</v>
      </c>
      <c r="C84" s="50">
        <v>2022</v>
      </c>
      <c r="D84" s="51">
        <v>656.8</v>
      </c>
      <c r="E84" s="51">
        <v>656.8</v>
      </c>
      <c r="F84" s="51" t="s">
        <v>33</v>
      </c>
      <c r="G84" s="51" t="s">
        <v>33</v>
      </c>
      <c r="H84" s="51">
        <v>0</v>
      </c>
      <c r="I84" s="51">
        <v>274</v>
      </c>
      <c r="J84" s="51">
        <v>382.8</v>
      </c>
      <c r="K84" s="51">
        <v>0</v>
      </c>
      <c r="L84" s="50" t="s">
        <v>151</v>
      </c>
      <c r="M84" s="50" t="s">
        <v>147</v>
      </c>
      <c r="N84" s="50"/>
    </row>
    <row r="85" spans="2:15" ht="55.5" customHeight="1" thickBot="1">
      <c r="B85" s="36" t="s">
        <v>152</v>
      </c>
      <c r="C85" s="37">
        <v>2022</v>
      </c>
      <c r="D85" s="83">
        <f>D86+D87+D88+D90+D106+D115</f>
        <v>1142316.8000000003</v>
      </c>
      <c r="E85" s="38">
        <f>E86+E87+E88+E90+E106+E115</f>
        <v>721093.19999999984</v>
      </c>
      <c r="F85" s="37">
        <f>F87+F90+F106</f>
        <v>387776.39999999997</v>
      </c>
      <c r="G85" s="37">
        <f>G87+G106</f>
        <v>33447.199999999997</v>
      </c>
      <c r="H85" s="37">
        <f>SUM(H90+H106)</f>
        <v>297438.5</v>
      </c>
      <c r="I85" s="37">
        <v>0</v>
      </c>
      <c r="J85" s="38">
        <f>SUM(J86+J87+J88+J90+J106+J115)</f>
        <v>474746.79999999993</v>
      </c>
      <c r="K85" s="83">
        <f>SUM(K86+K87+K88+K90+K106+K115)</f>
        <v>1370</v>
      </c>
      <c r="L85" s="39"/>
      <c r="M85" s="37"/>
      <c r="N85" s="37"/>
      <c r="O85">
        <f>G85+F85+E85</f>
        <v>1142316.7999999998</v>
      </c>
    </row>
    <row r="86" spans="2:15" ht="64.05" customHeight="1" thickBot="1">
      <c r="B86" s="31" t="s">
        <v>153</v>
      </c>
      <c r="C86" s="32" t="s">
        <v>20</v>
      </c>
      <c r="D86" s="33">
        <v>5197.3</v>
      </c>
      <c r="E86" s="33">
        <v>5197.3</v>
      </c>
      <c r="F86" s="32" t="s">
        <v>33</v>
      </c>
      <c r="G86" s="32" t="s">
        <v>33</v>
      </c>
      <c r="H86" s="32">
        <v>0</v>
      </c>
      <c r="I86" s="32">
        <v>0</v>
      </c>
      <c r="J86" s="33">
        <v>5197.3</v>
      </c>
      <c r="K86" s="33">
        <v>0</v>
      </c>
      <c r="L86" s="32" t="s">
        <v>107</v>
      </c>
      <c r="M86" s="32" t="s">
        <v>26</v>
      </c>
      <c r="N86" s="32">
        <v>47</v>
      </c>
    </row>
    <row r="87" spans="2:15" ht="46.95" customHeight="1" thickBot="1">
      <c r="B87" s="31" t="s">
        <v>154</v>
      </c>
      <c r="C87" s="32" t="s">
        <v>155</v>
      </c>
      <c r="D87" s="33">
        <v>17581.5</v>
      </c>
      <c r="E87" s="33">
        <v>6362.3</v>
      </c>
      <c r="F87" s="32">
        <v>5609.6</v>
      </c>
      <c r="G87" s="32">
        <v>5609.6</v>
      </c>
      <c r="H87" s="32">
        <v>0</v>
      </c>
      <c r="I87" s="32">
        <v>0</v>
      </c>
      <c r="J87" s="33">
        <v>6362.3</v>
      </c>
      <c r="K87" s="33">
        <v>0</v>
      </c>
      <c r="L87" s="32" t="s">
        <v>122</v>
      </c>
      <c r="M87" s="32" t="s">
        <v>54</v>
      </c>
      <c r="N87" s="32">
        <v>115</v>
      </c>
    </row>
    <row r="88" spans="2:15" ht="36" customHeight="1">
      <c r="B88" s="140" t="s">
        <v>156</v>
      </c>
      <c r="C88" s="138">
        <v>2022</v>
      </c>
      <c r="D88" s="136">
        <v>50</v>
      </c>
      <c r="E88" s="136">
        <v>50</v>
      </c>
      <c r="F88" s="138" t="s">
        <v>33</v>
      </c>
      <c r="G88" s="138" t="s">
        <v>33</v>
      </c>
      <c r="H88" s="134">
        <v>0</v>
      </c>
      <c r="I88" s="134">
        <v>0</v>
      </c>
      <c r="J88" s="136">
        <v>50</v>
      </c>
      <c r="K88" s="136">
        <v>0</v>
      </c>
      <c r="L88" s="77" t="s">
        <v>157</v>
      </c>
      <c r="M88" s="138" t="s">
        <v>26</v>
      </c>
      <c r="N88" s="138">
        <v>500</v>
      </c>
    </row>
    <row r="89" spans="2:15" ht="22.05" customHeight="1" thickBot="1">
      <c r="B89" s="141"/>
      <c r="C89" s="139"/>
      <c r="D89" s="137"/>
      <c r="E89" s="137"/>
      <c r="F89" s="139"/>
      <c r="G89" s="139"/>
      <c r="H89" s="135"/>
      <c r="I89" s="135"/>
      <c r="J89" s="137"/>
      <c r="K89" s="137"/>
      <c r="L89" s="32" t="s">
        <v>158</v>
      </c>
      <c r="M89" s="139"/>
      <c r="N89" s="139"/>
    </row>
    <row r="90" spans="2:15" ht="30" customHeight="1" thickBot="1">
      <c r="B90" s="76" t="s">
        <v>159</v>
      </c>
      <c r="C90" s="32" t="s">
        <v>155</v>
      </c>
      <c r="D90" s="33">
        <f>SUM(D91+D93+D102+D103+D105)</f>
        <v>767529.4</v>
      </c>
      <c r="E90" s="33">
        <f>E91+E102+E93+E103+E105</f>
        <v>409987.1</v>
      </c>
      <c r="F90" s="33">
        <v>357542.3</v>
      </c>
      <c r="G90" s="33" t="s">
        <v>33</v>
      </c>
      <c r="H90" s="33">
        <f>SUM(H91+H93+H102)</f>
        <v>63553.200000000004</v>
      </c>
      <c r="I90" s="33">
        <v>0</v>
      </c>
      <c r="J90" s="33">
        <f>SUM(J91+J93+J102+J103+J105)</f>
        <v>346433.89999999997</v>
      </c>
      <c r="K90" s="33">
        <v>0</v>
      </c>
      <c r="L90" s="66"/>
      <c r="M90" s="32"/>
      <c r="N90" s="32"/>
    </row>
    <row r="91" spans="2:15" ht="12" customHeight="1">
      <c r="B91" s="132" t="s">
        <v>160</v>
      </c>
      <c r="C91" s="118">
        <v>2022</v>
      </c>
      <c r="D91" s="116">
        <v>47071.6</v>
      </c>
      <c r="E91" s="116">
        <v>47071.6</v>
      </c>
      <c r="F91" s="116" t="s">
        <v>33</v>
      </c>
      <c r="G91" s="116" t="s">
        <v>33</v>
      </c>
      <c r="H91" s="116">
        <v>42364.4</v>
      </c>
      <c r="I91" s="116">
        <v>0</v>
      </c>
      <c r="J91" s="116">
        <v>4707.2</v>
      </c>
      <c r="K91" s="116">
        <v>0</v>
      </c>
      <c r="L91" s="130" t="s">
        <v>98</v>
      </c>
      <c r="M91" s="118" t="s">
        <v>161</v>
      </c>
      <c r="N91" s="118">
        <v>7005</v>
      </c>
    </row>
    <row r="92" spans="2:15" ht="45.45" customHeight="1" thickBot="1">
      <c r="B92" s="133"/>
      <c r="C92" s="119"/>
      <c r="D92" s="117"/>
      <c r="E92" s="117"/>
      <c r="F92" s="117"/>
      <c r="G92" s="117"/>
      <c r="H92" s="117"/>
      <c r="I92" s="117"/>
      <c r="J92" s="117"/>
      <c r="K92" s="117"/>
      <c r="L92" s="131"/>
      <c r="M92" s="119"/>
      <c r="N92" s="119"/>
    </row>
    <row r="93" spans="2:15" ht="20.55" customHeight="1">
      <c r="B93" s="127" t="s">
        <v>162</v>
      </c>
      <c r="C93" s="118" t="s">
        <v>141</v>
      </c>
      <c r="D93" s="116">
        <v>693859.8</v>
      </c>
      <c r="E93" s="116">
        <v>336317.5</v>
      </c>
      <c r="F93" s="116">
        <v>357542.3</v>
      </c>
      <c r="G93" s="116" t="s">
        <v>33</v>
      </c>
      <c r="H93" s="116">
        <v>3016.9</v>
      </c>
      <c r="I93" s="116">
        <v>0</v>
      </c>
      <c r="J93" s="78">
        <v>333300.59999999998</v>
      </c>
      <c r="K93" s="116">
        <v>0</v>
      </c>
      <c r="L93" s="79" t="s">
        <v>164</v>
      </c>
      <c r="M93" s="118" t="s">
        <v>18</v>
      </c>
      <c r="N93" s="52">
        <v>12000</v>
      </c>
    </row>
    <row r="94" spans="2:15" ht="55.05" customHeight="1">
      <c r="B94" s="128"/>
      <c r="C94" s="123"/>
      <c r="D94" s="122"/>
      <c r="E94" s="122"/>
      <c r="F94" s="122"/>
      <c r="G94" s="122"/>
      <c r="H94" s="122"/>
      <c r="I94" s="122"/>
      <c r="J94" s="80"/>
      <c r="K94" s="122"/>
      <c r="L94" s="81" t="s">
        <v>165</v>
      </c>
      <c r="M94" s="123"/>
      <c r="N94" s="52"/>
    </row>
    <row r="95" spans="2:15" ht="10.95" hidden="1" customHeight="1">
      <c r="B95" s="128"/>
      <c r="C95" s="123"/>
      <c r="D95" s="122"/>
      <c r="E95" s="122"/>
      <c r="F95" s="122"/>
      <c r="G95" s="122"/>
      <c r="H95" s="122"/>
      <c r="I95" s="122"/>
      <c r="J95" s="80"/>
      <c r="K95" s="122"/>
      <c r="L95" s="82"/>
      <c r="M95" s="123"/>
      <c r="N95" s="52"/>
    </row>
    <row r="96" spans="2:15" ht="14.55" hidden="1" customHeight="1">
      <c r="B96" s="128"/>
      <c r="C96" s="123"/>
      <c r="D96" s="122"/>
      <c r="E96" s="122"/>
      <c r="F96" s="122"/>
      <c r="G96" s="122"/>
      <c r="H96" s="122"/>
      <c r="I96" s="122"/>
      <c r="J96" s="80" t="s">
        <v>163</v>
      </c>
      <c r="K96" s="122"/>
      <c r="L96" s="82"/>
      <c r="M96" s="123"/>
      <c r="N96" s="52"/>
    </row>
    <row r="97" spans="2:14" ht="14.55" hidden="1" customHeight="1">
      <c r="B97" s="128"/>
      <c r="C97" s="123"/>
      <c r="D97" s="122"/>
      <c r="E97" s="122"/>
      <c r="F97" s="122"/>
      <c r="G97" s="122"/>
      <c r="H97" s="122"/>
      <c r="I97" s="122"/>
      <c r="J97" s="82"/>
      <c r="K97" s="122"/>
      <c r="L97" s="82"/>
      <c r="M97" s="123"/>
      <c r="N97" s="52"/>
    </row>
    <row r="98" spans="2:14" ht="14.55" hidden="1" customHeight="1">
      <c r="B98" s="128"/>
      <c r="C98" s="123"/>
      <c r="D98" s="122"/>
      <c r="E98" s="122"/>
      <c r="F98" s="122"/>
      <c r="G98" s="122"/>
      <c r="H98" s="122"/>
      <c r="I98" s="122"/>
      <c r="J98" s="82"/>
      <c r="K98" s="122"/>
      <c r="L98" s="82"/>
      <c r="M98" s="123"/>
      <c r="N98" s="52"/>
    </row>
    <row r="99" spans="2:14" ht="3.45" hidden="1" customHeight="1">
      <c r="B99" s="128"/>
      <c r="C99" s="123"/>
      <c r="D99" s="122"/>
      <c r="E99" s="122"/>
      <c r="F99" s="122"/>
      <c r="G99" s="122"/>
      <c r="H99" s="122"/>
      <c r="I99" s="122"/>
      <c r="J99" s="82"/>
      <c r="K99" s="122"/>
      <c r="L99" s="82"/>
      <c r="M99" s="123"/>
      <c r="N99" s="52"/>
    </row>
    <row r="100" spans="2:14" ht="14.55" hidden="1" customHeight="1">
      <c r="B100" s="128"/>
      <c r="C100" s="123"/>
      <c r="D100" s="122"/>
      <c r="E100" s="122"/>
      <c r="F100" s="122"/>
      <c r="G100" s="122"/>
      <c r="H100" s="122"/>
      <c r="I100" s="122"/>
      <c r="J100" s="82"/>
      <c r="K100" s="122"/>
      <c r="L100" s="82"/>
      <c r="M100" s="123"/>
      <c r="N100" s="52"/>
    </row>
    <row r="101" spans="2:14" ht="15" hidden="1" customHeight="1" thickBot="1">
      <c r="B101" s="129"/>
      <c r="C101" s="119"/>
      <c r="D101" s="117"/>
      <c r="E101" s="117"/>
      <c r="F101" s="117"/>
      <c r="G101" s="117"/>
      <c r="H101" s="117"/>
      <c r="I101" s="117"/>
      <c r="J101" s="56"/>
      <c r="K101" s="117"/>
      <c r="L101" s="56"/>
      <c r="M101" s="119"/>
      <c r="N101" s="50">
        <v>338</v>
      </c>
    </row>
    <row r="102" spans="2:14" ht="102.45" customHeight="1" thickBot="1">
      <c r="B102" s="73" t="s">
        <v>166</v>
      </c>
      <c r="C102" s="50">
        <v>2022</v>
      </c>
      <c r="D102" s="51">
        <v>20191</v>
      </c>
      <c r="E102" s="51">
        <v>20191</v>
      </c>
      <c r="F102" s="51" t="s">
        <v>33</v>
      </c>
      <c r="G102" s="51" t="s">
        <v>33</v>
      </c>
      <c r="H102" s="51">
        <v>18171.900000000001</v>
      </c>
      <c r="I102" s="51">
        <v>0</v>
      </c>
      <c r="J102" s="51">
        <v>2019.1</v>
      </c>
      <c r="K102" s="51">
        <v>0</v>
      </c>
      <c r="L102" s="50" t="s">
        <v>167</v>
      </c>
      <c r="M102" s="50" t="s">
        <v>119</v>
      </c>
      <c r="N102" s="50">
        <v>363</v>
      </c>
    </row>
    <row r="103" spans="2:14" ht="59.55" customHeight="1" thickBot="1">
      <c r="B103" s="73" t="s">
        <v>168</v>
      </c>
      <c r="C103" s="50">
        <v>2022</v>
      </c>
      <c r="D103" s="51">
        <v>80</v>
      </c>
      <c r="E103" s="51">
        <v>80</v>
      </c>
      <c r="F103" s="51" t="s">
        <v>33</v>
      </c>
      <c r="G103" s="51" t="s">
        <v>33</v>
      </c>
      <c r="H103" s="51">
        <v>0</v>
      </c>
      <c r="I103" s="51">
        <v>0</v>
      </c>
      <c r="J103" s="51">
        <v>80</v>
      </c>
      <c r="K103" s="51">
        <v>0</v>
      </c>
      <c r="L103" s="50" t="s">
        <v>169</v>
      </c>
      <c r="M103" s="50" t="s">
        <v>89</v>
      </c>
      <c r="N103" s="50">
        <v>561</v>
      </c>
    </row>
    <row r="104" spans="2:14" ht="35.549999999999997" customHeight="1" thickBot="1">
      <c r="B104" s="20" t="s">
        <v>170</v>
      </c>
      <c r="C104" s="13" t="s">
        <v>20</v>
      </c>
      <c r="D104" s="14">
        <v>80</v>
      </c>
      <c r="E104" s="14">
        <v>80</v>
      </c>
      <c r="F104" s="14" t="s">
        <v>33</v>
      </c>
      <c r="G104" s="14" t="s">
        <v>33</v>
      </c>
      <c r="H104" s="14">
        <v>0</v>
      </c>
      <c r="I104" s="14">
        <v>0</v>
      </c>
      <c r="J104" s="14">
        <v>80</v>
      </c>
      <c r="K104" s="14">
        <v>0</v>
      </c>
      <c r="L104" s="13" t="s">
        <v>169</v>
      </c>
      <c r="M104" s="13" t="s">
        <v>89</v>
      </c>
      <c r="N104" s="13">
        <v>561</v>
      </c>
    </row>
    <row r="105" spans="2:14" ht="70.05" customHeight="1" thickBot="1">
      <c r="B105" s="102" t="s">
        <v>171</v>
      </c>
      <c r="C105" s="50">
        <v>2022</v>
      </c>
      <c r="D105" s="51">
        <v>6327</v>
      </c>
      <c r="E105" s="51">
        <v>6327</v>
      </c>
      <c r="F105" s="51" t="s">
        <v>33</v>
      </c>
      <c r="G105" s="51" t="s">
        <v>33</v>
      </c>
      <c r="H105" s="51">
        <v>0</v>
      </c>
      <c r="I105" s="51">
        <v>0</v>
      </c>
      <c r="J105" s="51">
        <v>6327</v>
      </c>
      <c r="K105" s="51">
        <v>0</v>
      </c>
      <c r="L105" s="50" t="s">
        <v>172</v>
      </c>
      <c r="M105" s="50" t="s">
        <v>89</v>
      </c>
      <c r="N105" s="50">
        <v>3</v>
      </c>
    </row>
    <row r="106" spans="2:14" ht="49.05" customHeight="1" thickBot="1">
      <c r="B106" s="71" t="s">
        <v>173</v>
      </c>
      <c r="C106" s="70" t="s">
        <v>155</v>
      </c>
      <c r="D106" s="68">
        <f>D107+D108+D109+D111+D112+D113+D114</f>
        <v>339215.5</v>
      </c>
      <c r="E106" s="68">
        <f>E107+E108+E109+E111+E112+E113+E114</f>
        <v>286753.39999999997</v>
      </c>
      <c r="F106" s="68">
        <v>24624.5</v>
      </c>
      <c r="G106" s="68">
        <v>27837.599999999999</v>
      </c>
      <c r="H106" s="68">
        <f>SUM(H107+H108+H109+H111+H112+H113+H114)</f>
        <v>233885.3</v>
      </c>
      <c r="I106" s="68">
        <v>0</v>
      </c>
      <c r="J106" s="68">
        <f>SUM(J107+J108+J109+J111+J112+J113+J114)</f>
        <v>105330.2</v>
      </c>
      <c r="K106" s="68">
        <v>0</v>
      </c>
      <c r="L106" s="70"/>
      <c r="M106" s="70"/>
      <c r="N106" s="70"/>
    </row>
    <row r="107" spans="2:14" ht="38.549999999999997" customHeight="1" thickBot="1">
      <c r="B107" s="60" t="s">
        <v>174</v>
      </c>
      <c r="C107" s="50">
        <v>2022</v>
      </c>
      <c r="D107" s="51">
        <v>1940.7</v>
      </c>
      <c r="E107" s="51">
        <v>1940.7</v>
      </c>
      <c r="F107" s="51" t="s">
        <v>33</v>
      </c>
      <c r="G107" s="51" t="s">
        <v>33</v>
      </c>
      <c r="H107" s="51">
        <v>0</v>
      </c>
      <c r="I107" s="51">
        <v>0</v>
      </c>
      <c r="J107" s="51">
        <v>1940.7</v>
      </c>
      <c r="K107" s="51">
        <v>0</v>
      </c>
      <c r="L107" s="50" t="s">
        <v>175</v>
      </c>
      <c r="M107" s="50" t="s">
        <v>18</v>
      </c>
      <c r="N107" s="50">
        <v>1294</v>
      </c>
    </row>
    <row r="108" spans="2:14" ht="49.5" customHeight="1" thickBot="1">
      <c r="B108" s="60" t="s">
        <v>176</v>
      </c>
      <c r="C108" s="50" t="s">
        <v>141</v>
      </c>
      <c r="D108" s="51">
        <v>240</v>
      </c>
      <c r="E108" s="51">
        <v>240</v>
      </c>
      <c r="F108" s="51">
        <v>0</v>
      </c>
      <c r="G108" s="51">
        <v>0</v>
      </c>
      <c r="H108" s="51">
        <v>0</v>
      </c>
      <c r="I108" s="51">
        <v>0</v>
      </c>
      <c r="J108" s="51">
        <v>240</v>
      </c>
      <c r="K108" s="51">
        <v>0</v>
      </c>
      <c r="L108" s="50" t="s">
        <v>177</v>
      </c>
      <c r="M108" s="50" t="s">
        <v>178</v>
      </c>
      <c r="N108" s="50">
        <v>1245</v>
      </c>
    </row>
    <row r="109" spans="2:14" ht="54.45" customHeight="1">
      <c r="B109" s="125" t="s">
        <v>179</v>
      </c>
      <c r="C109" s="118" t="s">
        <v>20</v>
      </c>
      <c r="D109" s="116">
        <v>12461.7</v>
      </c>
      <c r="E109" s="116">
        <v>12461.7</v>
      </c>
      <c r="F109" s="116" t="s">
        <v>33</v>
      </c>
      <c r="G109" s="116" t="s">
        <v>33</v>
      </c>
      <c r="H109" s="116">
        <v>11215.5</v>
      </c>
      <c r="I109" s="116">
        <v>0</v>
      </c>
      <c r="J109" s="116">
        <v>1246.2</v>
      </c>
      <c r="K109" s="116">
        <v>0</v>
      </c>
      <c r="L109" s="54" t="s">
        <v>180</v>
      </c>
      <c r="M109" s="52" t="s">
        <v>182</v>
      </c>
      <c r="N109" s="52" t="s">
        <v>183</v>
      </c>
    </row>
    <row r="110" spans="2:14" ht="27.6" thickBot="1">
      <c r="B110" s="126"/>
      <c r="C110" s="119"/>
      <c r="D110" s="117"/>
      <c r="E110" s="117"/>
      <c r="F110" s="117"/>
      <c r="G110" s="117"/>
      <c r="H110" s="117"/>
      <c r="I110" s="117"/>
      <c r="J110" s="117"/>
      <c r="K110" s="117"/>
      <c r="L110" s="58" t="s">
        <v>181</v>
      </c>
      <c r="M110" s="50" t="s">
        <v>18</v>
      </c>
      <c r="N110" s="50">
        <v>32</v>
      </c>
    </row>
    <row r="111" spans="2:14" ht="24" customHeight="1" thickBot="1">
      <c r="B111" s="72" t="s">
        <v>184</v>
      </c>
      <c r="C111" s="50" t="s">
        <v>20</v>
      </c>
      <c r="D111" s="51">
        <v>12446.2</v>
      </c>
      <c r="E111" s="51">
        <v>12446.2</v>
      </c>
      <c r="F111" s="51" t="s">
        <v>33</v>
      </c>
      <c r="G111" s="51" t="s">
        <v>33</v>
      </c>
      <c r="H111" s="51">
        <v>8712.2999999999993</v>
      </c>
      <c r="I111" s="51">
        <v>0</v>
      </c>
      <c r="J111" s="51">
        <v>3733.9</v>
      </c>
      <c r="K111" s="51">
        <v>0</v>
      </c>
      <c r="L111" s="58" t="s">
        <v>185</v>
      </c>
      <c r="M111" s="50" t="s">
        <v>18</v>
      </c>
      <c r="N111" s="50">
        <v>2000</v>
      </c>
    </row>
    <row r="112" spans="2:14" ht="48.45" customHeight="1" thickBot="1">
      <c r="B112" s="73" t="s">
        <v>186</v>
      </c>
      <c r="C112" s="51" t="s">
        <v>32</v>
      </c>
      <c r="D112" s="51">
        <v>182703.3</v>
      </c>
      <c r="E112" s="51">
        <v>182703.3</v>
      </c>
      <c r="F112" s="51" t="s">
        <v>33</v>
      </c>
      <c r="G112" s="51" t="s">
        <v>33</v>
      </c>
      <c r="H112" s="51">
        <v>164433</v>
      </c>
      <c r="I112" s="51">
        <v>0</v>
      </c>
      <c r="J112" s="51">
        <v>18270.3</v>
      </c>
      <c r="K112" s="51">
        <v>0</v>
      </c>
      <c r="L112" s="58" t="s">
        <v>187</v>
      </c>
      <c r="M112" s="50" t="s">
        <v>26</v>
      </c>
      <c r="N112" s="50">
        <v>500</v>
      </c>
    </row>
    <row r="113" spans="2:14" ht="61.95" customHeight="1" thickBot="1">
      <c r="B113" s="74" t="s">
        <v>188</v>
      </c>
      <c r="C113" s="51" t="s">
        <v>20</v>
      </c>
      <c r="D113" s="51">
        <v>55027.199999999997</v>
      </c>
      <c r="E113" s="51">
        <v>55027.199999999997</v>
      </c>
      <c r="F113" s="51" t="s">
        <v>33</v>
      </c>
      <c r="G113" s="51" t="s">
        <v>33</v>
      </c>
      <c r="H113" s="51">
        <v>49524.5</v>
      </c>
      <c r="I113" s="51">
        <v>0</v>
      </c>
      <c r="J113" s="51">
        <v>5502.7</v>
      </c>
      <c r="K113" s="51">
        <v>0</v>
      </c>
      <c r="L113" s="58" t="s">
        <v>187</v>
      </c>
      <c r="M113" s="50" t="s">
        <v>26</v>
      </c>
      <c r="N113" s="50">
        <v>898</v>
      </c>
    </row>
    <row r="114" spans="2:14" ht="93.6" thickBot="1">
      <c r="B114" s="75" t="s">
        <v>189</v>
      </c>
      <c r="C114" s="50" t="s">
        <v>155</v>
      </c>
      <c r="D114" s="51">
        <v>74396.399999999994</v>
      </c>
      <c r="E114" s="51">
        <v>21934.3</v>
      </c>
      <c r="F114" s="51">
        <v>24624.5</v>
      </c>
      <c r="G114" s="51">
        <v>27837.599999999999</v>
      </c>
      <c r="H114" s="51">
        <v>0</v>
      </c>
      <c r="I114" s="51">
        <v>0</v>
      </c>
      <c r="J114" s="51">
        <v>74396.399999999994</v>
      </c>
      <c r="K114" s="51">
        <v>0</v>
      </c>
      <c r="L114" s="58" t="s">
        <v>177</v>
      </c>
      <c r="M114" s="50" t="s">
        <v>178</v>
      </c>
      <c r="N114" s="50">
        <v>1245</v>
      </c>
    </row>
    <row r="115" spans="2:14" ht="15" thickBot="1">
      <c r="B115" s="64" t="s">
        <v>190</v>
      </c>
      <c r="C115" s="33">
        <v>2022</v>
      </c>
      <c r="D115" s="33">
        <f>SUM(D117+D116)</f>
        <v>12743.1</v>
      </c>
      <c r="E115" s="33">
        <f>SUM(E117+E116)</f>
        <v>12743.1</v>
      </c>
      <c r="F115" s="33" t="s">
        <v>33</v>
      </c>
      <c r="G115" s="33" t="s">
        <v>33</v>
      </c>
      <c r="H115" s="33">
        <v>0</v>
      </c>
      <c r="I115" s="33">
        <v>0</v>
      </c>
      <c r="J115" s="33">
        <f>SUM(J117+J116)</f>
        <v>11373.1</v>
      </c>
      <c r="K115" s="33">
        <v>1370</v>
      </c>
      <c r="L115" s="65"/>
      <c r="M115" s="65"/>
      <c r="N115" s="65"/>
    </row>
    <row r="116" spans="2:14" ht="40.799999999999997" thickBot="1">
      <c r="B116" s="67" t="s">
        <v>191</v>
      </c>
      <c r="C116" s="68">
        <v>2022</v>
      </c>
      <c r="D116" s="68">
        <v>1232</v>
      </c>
      <c r="E116" s="68">
        <v>1232</v>
      </c>
      <c r="F116" s="68" t="s">
        <v>33</v>
      </c>
      <c r="G116" s="68" t="s">
        <v>33</v>
      </c>
      <c r="H116" s="68">
        <v>0</v>
      </c>
      <c r="I116" s="68">
        <v>0</v>
      </c>
      <c r="J116" s="68">
        <v>1232</v>
      </c>
      <c r="K116" s="68">
        <v>0</v>
      </c>
      <c r="L116" s="69" t="s">
        <v>187</v>
      </c>
      <c r="M116" s="70" t="s">
        <v>26</v>
      </c>
      <c r="N116" s="70">
        <v>10181</v>
      </c>
    </row>
    <row r="117" spans="2:14" ht="39" customHeight="1" thickBot="1">
      <c r="B117" s="67" t="s">
        <v>192</v>
      </c>
      <c r="C117" s="68">
        <v>2022</v>
      </c>
      <c r="D117" s="68">
        <v>11511.1</v>
      </c>
      <c r="E117" s="68">
        <v>11511.1</v>
      </c>
      <c r="F117" s="68" t="s">
        <v>33</v>
      </c>
      <c r="G117" s="68" t="s">
        <v>33</v>
      </c>
      <c r="H117" s="68">
        <v>0</v>
      </c>
      <c r="I117" s="68">
        <v>0</v>
      </c>
      <c r="J117" s="68">
        <v>10141.1</v>
      </c>
      <c r="K117" s="68">
        <v>1370</v>
      </c>
      <c r="L117" s="69"/>
      <c r="M117" s="70"/>
      <c r="N117" s="70"/>
    </row>
    <row r="118" spans="2:14" ht="43.05" customHeight="1" thickBot="1">
      <c r="B118" s="23" t="s">
        <v>193</v>
      </c>
      <c r="C118" s="7" t="s">
        <v>20</v>
      </c>
      <c r="D118" s="7">
        <v>11511.1</v>
      </c>
      <c r="E118" s="7">
        <v>11511.1</v>
      </c>
      <c r="F118" s="7" t="s">
        <v>33</v>
      </c>
      <c r="G118" s="7" t="s">
        <v>33</v>
      </c>
      <c r="H118" s="7">
        <v>0</v>
      </c>
      <c r="I118" s="7">
        <v>0</v>
      </c>
      <c r="J118" s="7">
        <v>10141.1</v>
      </c>
      <c r="K118" s="7">
        <v>1370</v>
      </c>
      <c r="L118" s="9" t="s">
        <v>194</v>
      </c>
      <c r="M118" s="5" t="s">
        <v>26</v>
      </c>
      <c r="N118" s="5">
        <v>333</v>
      </c>
    </row>
    <row r="119" spans="2:14" ht="40.049999999999997" customHeight="1" thickBot="1">
      <c r="B119" s="45" t="s">
        <v>195</v>
      </c>
      <c r="C119" s="38">
        <v>2022</v>
      </c>
      <c r="D119" s="83">
        <v>115</v>
      </c>
      <c r="E119" s="83">
        <v>115</v>
      </c>
      <c r="F119" s="38" t="s">
        <v>33</v>
      </c>
      <c r="G119" s="38" t="s">
        <v>33</v>
      </c>
      <c r="H119" s="38">
        <v>0</v>
      </c>
      <c r="I119" s="38">
        <v>0</v>
      </c>
      <c r="J119" s="38" t="s">
        <v>196</v>
      </c>
      <c r="K119" s="38">
        <v>0</v>
      </c>
      <c r="L119" s="46"/>
      <c r="M119" s="47"/>
      <c r="N119" s="47"/>
    </row>
    <row r="120" spans="2:14" ht="41.55" customHeight="1" thickBot="1">
      <c r="B120" s="23" t="s">
        <v>197</v>
      </c>
      <c r="C120" s="7">
        <v>2022</v>
      </c>
      <c r="D120" s="88">
        <v>115</v>
      </c>
      <c r="E120" s="88">
        <v>115</v>
      </c>
      <c r="F120" s="7" t="s">
        <v>33</v>
      </c>
      <c r="G120" s="7" t="s">
        <v>33</v>
      </c>
      <c r="H120" s="7">
        <v>0</v>
      </c>
      <c r="I120" s="7">
        <v>0</v>
      </c>
      <c r="J120" s="88">
        <v>115</v>
      </c>
      <c r="K120" s="7">
        <v>0</v>
      </c>
      <c r="L120" s="9" t="s">
        <v>198</v>
      </c>
      <c r="M120" s="5" t="s">
        <v>89</v>
      </c>
      <c r="N120" s="5">
        <v>1250</v>
      </c>
    </row>
    <row r="121" spans="2:14" ht="53.55" customHeight="1" thickBot="1">
      <c r="B121" s="36" t="s">
        <v>199</v>
      </c>
      <c r="C121" s="37" t="s">
        <v>155</v>
      </c>
      <c r="D121" s="38">
        <f>SUM(D122+D123+D124+D125+D126)</f>
        <v>184243.6</v>
      </c>
      <c r="E121" s="38">
        <f>SUM(E122+E123+E124+E125+E126)</f>
        <v>178820.5</v>
      </c>
      <c r="F121" s="38">
        <v>2644.9</v>
      </c>
      <c r="G121" s="38">
        <v>2778.2</v>
      </c>
      <c r="H121" s="38">
        <v>0</v>
      </c>
      <c r="I121" s="38">
        <v>0</v>
      </c>
      <c r="J121" s="38">
        <f>SUM(J122+J123+J124+J125+J126)</f>
        <v>158160.4</v>
      </c>
      <c r="K121" s="38">
        <f>SUM(K122+K123+K124+K125+K126)</f>
        <v>26083.200000000001</v>
      </c>
      <c r="L121" s="37"/>
      <c r="M121" s="37"/>
      <c r="N121" s="48"/>
    </row>
    <row r="122" spans="2:14" ht="68.55" customHeight="1" thickBot="1">
      <c r="B122" s="34" t="s">
        <v>200</v>
      </c>
      <c r="C122" s="29" t="s">
        <v>201</v>
      </c>
      <c r="D122" s="30">
        <v>9000</v>
      </c>
      <c r="E122" s="30">
        <v>9000</v>
      </c>
      <c r="F122" s="30" t="s">
        <v>33</v>
      </c>
      <c r="G122" s="30" t="s">
        <v>33</v>
      </c>
      <c r="H122" s="30">
        <v>0</v>
      </c>
      <c r="I122" s="30">
        <v>0</v>
      </c>
      <c r="J122" s="30">
        <v>4500</v>
      </c>
      <c r="K122" s="30">
        <v>4500</v>
      </c>
      <c r="L122" s="63" t="s">
        <v>202</v>
      </c>
      <c r="M122" s="29" t="s">
        <v>26</v>
      </c>
      <c r="N122" s="29">
        <v>18</v>
      </c>
    </row>
    <row r="123" spans="2:14" ht="49.95" customHeight="1" thickBot="1">
      <c r="B123" s="28" t="s">
        <v>203</v>
      </c>
      <c r="C123" s="29">
        <v>2022</v>
      </c>
      <c r="D123" s="30">
        <v>113666</v>
      </c>
      <c r="E123" s="30">
        <v>113666</v>
      </c>
      <c r="F123" s="30" t="s">
        <v>33</v>
      </c>
      <c r="G123" s="30" t="s">
        <v>33</v>
      </c>
      <c r="H123" s="30">
        <v>0</v>
      </c>
      <c r="I123" s="30">
        <v>0</v>
      </c>
      <c r="J123" s="30">
        <v>113666</v>
      </c>
      <c r="K123" s="30">
        <v>0</v>
      </c>
      <c r="L123" s="63" t="s">
        <v>60</v>
      </c>
      <c r="M123" s="29" t="s">
        <v>119</v>
      </c>
      <c r="N123" s="29">
        <v>8933</v>
      </c>
    </row>
    <row r="124" spans="2:14" ht="34.5" customHeight="1" thickBot="1">
      <c r="B124" s="28" t="s">
        <v>204</v>
      </c>
      <c r="C124" s="29">
        <v>2022</v>
      </c>
      <c r="D124" s="30">
        <v>1333.4</v>
      </c>
      <c r="E124" s="30">
        <v>1333.4</v>
      </c>
      <c r="F124" s="30" t="s">
        <v>33</v>
      </c>
      <c r="G124" s="30" t="s">
        <v>33</v>
      </c>
      <c r="H124" s="30">
        <v>0</v>
      </c>
      <c r="I124" s="30">
        <v>0</v>
      </c>
      <c r="J124" s="30">
        <v>1333.4</v>
      </c>
      <c r="K124" s="30">
        <v>0</v>
      </c>
      <c r="L124" s="63" t="s">
        <v>107</v>
      </c>
      <c r="M124" s="29" t="s">
        <v>26</v>
      </c>
      <c r="N124" s="29">
        <v>59</v>
      </c>
    </row>
    <row r="125" spans="2:14" ht="54" customHeight="1" thickBot="1">
      <c r="B125" s="28" t="s">
        <v>205</v>
      </c>
      <c r="C125" s="29" t="s">
        <v>20</v>
      </c>
      <c r="D125" s="30">
        <v>1746.2</v>
      </c>
      <c r="E125" s="30">
        <v>1746.2</v>
      </c>
      <c r="F125" s="30" t="s">
        <v>33</v>
      </c>
      <c r="G125" s="30" t="s">
        <v>33</v>
      </c>
      <c r="H125" s="30">
        <v>0</v>
      </c>
      <c r="I125" s="30">
        <v>0</v>
      </c>
      <c r="J125" s="30">
        <v>1746.2</v>
      </c>
      <c r="K125" s="30">
        <v>0</v>
      </c>
      <c r="L125" s="63" t="s">
        <v>60</v>
      </c>
      <c r="M125" s="29" t="s">
        <v>18</v>
      </c>
      <c r="N125" s="29">
        <v>5087</v>
      </c>
    </row>
    <row r="126" spans="2:14" ht="39.450000000000003" customHeight="1" thickBot="1">
      <c r="B126" s="62" t="s">
        <v>206</v>
      </c>
      <c r="C126" s="29" t="s">
        <v>155</v>
      </c>
      <c r="D126" s="30">
        <f>SUM(D127+D128+D129+D133+D134+D136)</f>
        <v>58498.000000000007</v>
      </c>
      <c r="E126" s="30">
        <f>SUM(E127+E128+E129+E133+E134+E136)</f>
        <v>53074.900000000009</v>
      </c>
      <c r="F126" s="30">
        <v>2644.9</v>
      </c>
      <c r="G126" s="30">
        <v>2778.2</v>
      </c>
      <c r="H126" s="30">
        <v>0</v>
      </c>
      <c r="I126" s="30">
        <v>0</v>
      </c>
      <c r="J126" s="30">
        <f>SUM(J127+J128+J129+J133+J134+J136)</f>
        <v>36914.800000000003</v>
      </c>
      <c r="K126" s="30">
        <f>SUM(K127+K133+K134+K136)</f>
        <v>21583.200000000001</v>
      </c>
      <c r="L126" s="29"/>
      <c r="M126" s="29"/>
      <c r="N126" s="29"/>
    </row>
    <row r="127" spans="2:14" ht="40.049999999999997" customHeight="1" thickBot="1">
      <c r="B127" s="59" t="s">
        <v>207</v>
      </c>
      <c r="C127" s="50">
        <v>2022</v>
      </c>
      <c r="D127" s="51">
        <v>2667</v>
      </c>
      <c r="E127" s="51">
        <v>2667</v>
      </c>
      <c r="F127" s="51" t="s">
        <v>33</v>
      </c>
      <c r="G127" s="51" t="s">
        <v>33</v>
      </c>
      <c r="H127" s="51">
        <v>0</v>
      </c>
      <c r="I127" s="51">
        <v>0</v>
      </c>
      <c r="J127" s="51">
        <v>256</v>
      </c>
      <c r="K127" s="51">
        <v>2411</v>
      </c>
      <c r="L127" s="58" t="s">
        <v>208</v>
      </c>
      <c r="M127" s="50" t="s">
        <v>18</v>
      </c>
      <c r="N127" s="50">
        <v>60</v>
      </c>
    </row>
    <row r="128" spans="2:14" ht="39.450000000000003" customHeight="1" thickBot="1">
      <c r="B128" s="57" t="s">
        <v>209</v>
      </c>
      <c r="C128" s="50" t="s">
        <v>155</v>
      </c>
      <c r="D128" s="51">
        <v>7837.4</v>
      </c>
      <c r="E128" s="51">
        <v>2414.3000000000002</v>
      </c>
      <c r="F128" s="51">
        <v>2644.9</v>
      </c>
      <c r="G128" s="51">
        <v>2778.2</v>
      </c>
      <c r="H128" s="51">
        <v>0</v>
      </c>
      <c r="I128" s="51">
        <v>0</v>
      </c>
      <c r="J128" s="51">
        <v>7837.4</v>
      </c>
      <c r="K128" s="51">
        <v>0</v>
      </c>
      <c r="L128" s="58" t="s">
        <v>103</v>
      </c>
      <c r="M128" s="50" t="s">
        <v>54</v>
      </c>
      <c r="N128" s="50">
        <v>20</v>
      </c>
    </row>
    <row r="129" spans="2:14" ht="13.05" customHeight="1">
      <c r="B129" s="124" t="s">
        <v>210</v>
      </c>
      <c r="C129" s="118" t="s">
        <v>155</v>
      </c>
      <c r="D129" s="116">
        <v>150</v>
      </c>
      <c r="E129" s="116">
        <v>150</v>
      </c>
      <c r="F129" s="116" t="s">
        <v>33</v>
      </c>
      <c r="G129" s="116" t="s">
        <v>33</v>
      </c>
      <c r="H129" s="116">
        <v>0</v>
      </c>
      <c r="I129" s="116">
        <v>0</v>
      </c>
      <c r="J129" s="116">
        <v>150</v>
      </c>
      <c r="K129" s="116">
        <v>0</v>
      </c>
      <c r="L129" s="54" t="s">
        <v>157</v>
      </c>
      <c r="M129" s="118"/>
      <c r="N129" s="55">
        <v>24</v>
      </c>
    </row>
    <row r="130" spans="2:14" ht="13.05" customHeight="1">
      <c r="B130" s="124"/>
      <c r="C130" s="123"/>
      <c r="D130" s="122"/>
      <c r="E130" s="122"/>
      <c r="F130" s="122"/>
      <c r="G130" s="122"/>
      <c r="H130" s="122"/>
      <c r="I130" s="122"/>
      <c r="J130" s="122"/>
      <c r="K130" s="122"/>
      <c r="L130" s="54" t="s">
        <v>211</v>
      </c>
      <c r="M130" s="123"/>
      <c r="N130" s="55"/>
    </row>
    <row r="131" spans="2:14" ht="13.05" customHeight="1">
      <c r="B131" s="124"/>
      <c r="C131" s="123"/>
      <c r="D131" s="122"/>
      <c r="E131" s="122"/>
      <c r="F131" s="122"/>
      <c r="G131" s="122"/>
      <c r="H131" s="122"/>
      <c r="I131" s="122"/>
      <c r="J131" s="122"/>
      <c r="K131" s="122"/>
      <c r="L131" s="54" t="s">
        <v>212</v>
      </c>
      <c r="M131" s="123"/>
      <c r="N131" s="55"/>
    </row>
    <row r="132" spans="2:14" ht="13.05" customHeight="1" thickBot="1">
      <c r="B132" s="121"/>
      <c r="C132" s="119"/>
      <c r="D132" s="117"/>
      <c r="E132" s="117"/>
      <c r="F132" s="117"/>
      <c r="G132" s="117"/>
      <c r="H132" s="117"/>
      <c r="I132" s="117"/>
      <c r="J132" s="117"/>
      <c r="K132" s="117"/>
      <c r="L132" s="56"/>
      <c r="M132" s="119"/>
      <c r="N132" s="53">
        <v>6</v>
      </c>
    </row>
    <row r="133" spans="2:14" ht="45.45" customHeight="1" thickBot="1">
      <c r="B133" s="49" t="s">
        <v>213</v>
      </c>
      <c r="C133" s="50" t="s">
        <v>155</v>
      </c>
      <c r="D133" s="51">
        <v>39531.800000000003</v>
      </c>
      <c r="E133" s="51">
        <v>39531.800000000003</v>
      </c>
      <c r="F133" s="51" t="s">
        <v>33</v>
      </c>
      <c r="G133" s="51" t="s">
        <v>33</v>
      </c>
      <c r="H133" s="51">
        <v>0</v>
      </c>
      <c r="I133" s="51">
        <v>0</v>
      </c>
      <c r="J133" s="51">
        <v>24388.6</v>
      </c>
      <c r="K133" s="51">
        <v>15143.2</v>
      </c>
      <c r="L133" s="50" t="s">
        <v>214</v>
      </c>
      <c r="M133" s="50" t="s">
        <v>178</v>
      </c>
      <c r="N133" s="53">
        <v>380</v>
      </c>
    </row>
    <row r="134" spans="2:14" ht="71.55" customHeight="1">
      <c r="B134" s="120" t="s">
        <v>215</v>
      </c>
      <c r="C134" s="118">
        <v>2022</v>
      </c>
      <c r="D134" s="116">
        <v>7899.5</v>
      </c>
      <c r="E134" s="116">
        <v>7899.5</v>
      </c>
      <c r="F134" s="116" t="s">
        <v>33</v>
      </c>
      <c r="G134" s="116" t="s">
        <v>33</v>
      </c>
      <c r="H134" s="116">
        <v>0</v>
      </c>
      <c r="I134" s="116">
        <v>0</v>
      </c>
      <c r="J134" s="116">
        <v>4059.5</v>
      </c>
      <c r="K134" s="116">
        <v>3840</v>
      </c>
      <c r="L134" s="52" t="s">
        <v>216</v>
      </c>
      <c r="M134" s="118" t="s">
        <v>18</v>
      </c>
      <c r="N134" s="118">
        <v>384</v>
      </c>
    </row>
    <row r="135" spans="2:14" ht="27" customHeight="1" thickBot="1">
      <c r="B135" s="121"/>
      <c r="C135" s="119"/>
      <c r="D135" s="117"/>
      <c r="E135" s="117"/>
      <c r="F135" s="117"/>
      <c r="G135" s="117"/>
      <c r="H135" s="117"/>
      <c r="I135" s="117"/>
      <c r="J135" s="117"/>
      <c r="K135" s="117"/>
      <c r="L135" s="50" t="s">
        <v>217</v>
      </c>
      <c r="M135" s="119"/>
      <c r="N135" s="119"/>
    </row>
    <row r="136" spans="2:14" ht="60.45" customHeight="1" thickBot="1">
      <c r="B136" s="49" t="s">
        <v>218</v>
      </c>
      <c r="C136" s="50" t="s">
        <v>20</v>
      </c>
      <c r="D136" s="51">
        <v>412.3</v>
      </c>
      <c r="E136" s="51">
        <v>412.3</v>
      </c>
      <c r="F136" s="51" t="s">
        <v>33</v>
      </c>
      <c r="G136" s="51" t="s">
        <v>33</v>
      </c>
      <c r="H136" s="51">
        <v>0</v>
      </c>
      <c r="I136" s="51">
        <v>0</v>
      </c>
      <c r="J136" s="51">
        <v>223.3</v>
      </c>
      <c r="K136" s="51">
        <v>189</v>
      </c>
      <c r="L136" s="50" t="s">
        <v>194</v>
      </c>
      <c r="M136" s="50" t="s">
        <v>147</v>
      </c>
      <c r="N136" s="50">
        <v>21.3</v>
      </c>
    </row>
    <row r="137" spans="2:14" ht="16.5" customHeight="1" thickBot="1">
      <c r="B137" s="6" t="s">
        <v>219</v>
      </c>
      <c r="C137" s="3"/>
      <c r="D137" s="101">
        <f>SUM(D78+D24+D5)</f>
        <v>2260529.9000000004</v>
      </c>
      <c r="E137" s="4">
        <f>SUM(E78+E24+E5)</f>
        <v>1831383.1999999997</v>
      </c>
      <c r="F137" s="4">
        <f>SUM(F78+F5)</f>
        <v>392921.3</v>
      </c>
      <c r="G137" s="4">
        <f>SUM(G78+G5)</f>
        <v>36225.399999999994</v>
      </c>
      <c r="H137" s="4">
        <f>SUM(H78+H24+H5)</f>
        <v>455684.7</v>
      </c>
      <c r="I137" s="4">
        <v>274</v>
      </c>
      <c r="J137" s="101">
        <f>SUM(J78+J24+J5)</f>
        <v>1305196.0999999996</v>
      </c>
      <c r="K137" s="101">
        <f>SUM(K78+K24+K5)</f>
        <v>56453.2</v>
      </c>
      <c r="L137" s="24"/>
      <c r="M137" s="25"/>
      <c r="N137" s="25"/>
    </row>
    <row r="139" spans="2:14" ht="10.199999999999999" customHeight="1"/>
    <row r="140" spans="2:14" hidden="1"/>
    <row r="141" spans="2:14" hidden="1"/>
    <row r="142" spans="2:14" hidden="1"/>
    <row r="143" spans="2:14">
      <c r="B143" s="113" t="s">
        <v>222</v>
      </c>
      <c r="C143" s="113"/>
      <c r="D143" s="113"/>
      <c r="E143" s="113"/>
      <c r="F143" s="113"/>
      <c r="G143" s="113"/>
    </row>
    <row r="144" spans="2:14">
      <c r="B144" s="113"/>
      <c r="C144" s="113"/>
      <c r="D144" s="113"/>
      <c r="E144" s="113"/>
      <c r="F144" s="113"/>
      <c r="G144" s="113"/>
      <c r="J144" s="114" t="s">
        <v>223</v>
      </c>
      <c r="K144" s="114"/>
      <c r="L144" s="114"/>
      <c r="M144" s="114"/>
    </row>
  </sheetData>
  <mergeCells count="140">
    <mergeCell ref="E4:G4"/>
    <mergeCell ref="B2:B3"/>
    <mergeCell ref="C2:C3"/>
    <mergeCell ref="D2:D3"/>
    <mergeCell ref="E2:G2"/>
    <mergeCell ref="H2:K2"/>
    <mergeCell ref="L2:N2"/>
    <mergeCell ref="I22:I23"/>
    <mergeCell ref="J22:J23"/>
    <mergeCell ref="K22:K23"/>
    <mergeCell ref="L22:L23"/>
    <mergeCell ref="M22:M23"/>
    <mergeCell ref="N22:N23"/>
    <mergeCell ref="B22:B23"/>
    <mergeCell ref="C22:C23"/>
    <mergeCell ref="D22:D23"/>
    <mergeCell ref="E22:E23"/>
    <mergeCell ref="F22:F23"/>
    <mergeCell ref="G22:G23"/>
    <mergeCell ref="H22:H23"/>
    <mergeCell ref="N29:N30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45:H46"/>
    <mergeCell ref="I45:I46"/>
    <mergeCell ref="J45:J46"/>
    <mergeCell ref="K45:K46"/>
    <mergeCell ref="L45:L46"/>
    <mergeCell ref="N45:N46"/>
    <mergeCell ref="B45:B46"/>
    <mergeCell ref="C45:C46"/>
    <mergeCell ref="D45:D46"/>
    <mergeCell ref="E45:E46"/>
    <mergeCell ref="F45:F46"/>
    <mergeCell ref="G45:G46"/>
    <mergeCell ref="J48:J49"/>
    <mergeCell ref="K48:K49"/>
    <mergeCell ref="M48:M49"/>
    <mergeCell ref="N48:N49"/>
    <mergeCell ref="B48:B49"/>
    <mergeCell ref="C48:C49"/>
    <mergeCell ref="D48:D49"/>
    <mergeCell ref="E48:E49"/>
    <mergeCell ref="F48:F49"/>
    <mergeCell ref="G48:G49"/>
    <mergeCell ref="H48:H49"/>
    <mergeCell ref="I48:I49"/>
    <mergeCell ref="N64:N65"/>
    <mergeCell ref="G64:G65"/>
    <mergeCell ref="H64:H65"/>
    <mergeCell ref="I64:I65"/>
    <mergeCell ref="J64:J65"/>
    <mergeCell ref="K64:K65"/>
    <mergeCell ref="M64:M65"/>
    <mergeCell ref="B64:B65"/>
    <mergeCell ref="C64:C65"/>
    <mergeCell ref="D64:D65"/>
    <mergeCell ref="E64:E65"/>
    <mergeCell ref="F64:F65"/>
    <mergeCell ref="H88:H89"/>
    <mergeCell ref="I88:I89"/>
    <mergeCell ref="J88:J89"/>
    <mergeCell ref="K88:K89"/>
    <mergeCell ref="M88:M89"/>
    <mergeCell ref="N88:N89"/>
    <mergeCell ref="B88:B89"/>
    <mergeCell ref="C88:C89"/>
    <mergeCell ref="D88:D89"/>
    <mergeCell ref="E88:E89"/>
    <mergeCell ref="F88:F89"/>
    <mergeCell ref="G88:G89"/>
    <mergeCell ref="J91:J92"/>
    <mergeCell ref="K91:K92"/>
    <mergeCell ref="L91:L92"/>
    <mergeCell ref="M91:M92"/>
    <mergeCell ref="N91:N92"/>
    <mergeCell ref="B91:B92"/>
    <mergeCell ref="C91:C92"/>
    <mergeCell ref="D91:D92"/>
    <mergeCell ref="E91:E92"/>
    <mergeCell ref="F91:F92"/>
    <mergeCell ref="G91:G92"/>
    <mergeCell ref="H91:H92"/>
    <mergeCell ref="I91:I92"/>
    <mergeCell ref="H93:H101"/>
    <mergeCell ref="I93:I101"/>
    <mergeCell ref="K93:K101"/>
    <mergeCell ref="M93:M101"/>
    <mergeCell ref="B93:B101"/>
    <mergeCell ref="C93:C101"/>
    <mergeCell ref="D93:D101"/>
    <mergeCell ref="E93:E101"/>
    <mergeCell ref="F93:F101"/>
    <mergeCell ref="G93:G101"/>
    <mergeCell ref="E129:E132"/>
    <mergeCell ref="F129:F132"/>
    <mergeCell ref="H109:H110"/>
    <mergeCell ref="I109:I110"/>
    <mergeCell ref="J109:J110"/>
    <mergeCell ref="K109:K110"/>
    <mergeCell ref="B109:B110"/>
    <mergeCell ref="C109:C110"/>
    <mergeCell ref="D109:D110"/>
    <mergeCell ref="E109:E110"/>
    <mergeCell ref="F109:F110"/>
    <mergeCell ref="G109:G110"/>
    <mergeCell ref="B143:G144"/>
    <mergeCell ref="J144:M144"/>
    <mergeCell ref="K1:N1"/>
    <mergeCell ref="J134:J135"/>
    <mergeCell ref="K134:K135"/>
    <mergeCell ref="M134:M135"/>
    <mergeCell ref="N134:N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G129:G132"/>
    <mergeCell ref="H129:H132"/>
    <mergeCell ref="I129:I132"/>
    <mergeCell ref="J129:J132"/>
    <mergeCell ref="K129:K132"/>
    <mergeCell ref="M129:M132"/>
    <mergeCell ref="B129:B132"/>
    <mergeCell ref="C129:C132"/>
    <mergeCell ref="D129:D132"/>
  </mergeCells>
  <pageMargins left="0.70866141732283472" right="0.70866141732283472" top="0.74803149606299213" bottom="0.74803149606299213" header="0.31496062992125984" footer="0.31496062992125984"/>
  <pageSetup paperSize="9" scale="79" fitToHeight="1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2021-12-22T08:32:55Z</dcterms:modified>
</cp:coreProperties>
</file>